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BA\Bűnügyi BA\"/>
    </mc:Choice>
  </mc:AlternateContent>
  <xr:revisionPtr revIDLastSave="0" documentId="13_ncr:1_{FD6113DE-D49F-4A0E-ABD9-404D51FA89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ZAK" sheetId="14" r:id="rId1"/>
    <sheet name="bűnüldözési" sheetId="12" r:id="rId2"/>
    <sheet name="bűnügyi felderítő" sheetId="15" r:id="rId3"/>
    <sheet name="gazdasági nyomozó" sheetId="19" r:id="rId4"/>
    <sheet name="kibernyomozó" sheetId="20" r:id="rId5"/>
    <sheet name="Előtanulmányi rend" sheetId="13" r:id="rId6"/>
  </sheets>
  <definedNames>
    <definedName name="_1A83.2_1" localSheetId="3">#REF!</definedName>
    <definedName name="_1A83.2_1" localSheetId="4">#REF!</definedName>
    <definedName name="_1A83.2_1">#REF!</definedName>
    <definedName name="_2A83.2_2" localSheetId="3">#REF!</definedName>
    <definedName name="_2A83.2_2" localSheetId="4">#REF!</definedName>
    <definedName name="_2A83.2_2">#REF!</definedName>
    <definedName name="_3A83.2_3" localSheetId="3">#REF!</definedName>
    <definedName name="_3A83.2_3" localSheetId="4">#REF!</definedName>
    <definedName name="_3A83.2_3">#REF!</definedName>
    <definedName name="_4A83.2_4" localSheetId="3">#REF!</definedName>
    <definedName name="_4A83.2_4" localSheetId="4">#REF!</definedName>
    <definedName name="_4A83.2_4">#REF!</definedName>
    <definedName name="A83.2" localSheetId="1">#REF!</definedName>
    <definedName name="A83.2" localSheetId="5">#REF!</definedName>
    <definedName name="A83.2" localSheetId="3">#REF!</definedName>
    <definedName name="A83.2" localSheetId="4">#REF!</definedName>
    <definedName name="A83.2">#REF!</definedName>
    <definedName name="másol" localSheetId="3">#REF!</definedName>
    <definedName name="másol" localSheetId="4">#REF!</definedName>
    <definedName name="másol">#REF!</definedName>
    <definedName name="_xlnm.Print_Area" localSheetId="2">'bűnügyi felderítő'!$A$1:$AM$56</definedName>
    <definedName name="_xlnm.Print_Area" localSheetId="1">bűnüldözési!$A$1:$AM$58</definedName>
    <definedName name="_xlnm.Print_Area" localSheetId="3">'gazdasági nyomozó'!$A$1:$AM$57</definedName>
    <definedName name="_xlnm.Print_Area" localSheetId="4">kibernyomozó!$A$1:$AM$58</definedName>
    <definedName name="_xlnm.Print_Area" localSheetId="0">SZAK!$A$1:$AM$114</definedName>
    <definedName name="x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226" i="14" l="1"/>
  <c r="AJ89" i="14" l="1"/>
  <c r="AJ91" i="14" s="1"/>
  <c r="AK90" i="14" l="1"/>
  <c r="AM90" i="14" s="1"/>
  <c r="AK89" i="14"/>
  <c r="AK91" i="14" l="1"/>
  <c r="AM91" i="14" s="1"/>
  <c r="AM89" i="14"/>
  <c r="AL26" i="20"/>
  <c r="AK26" i="20"/>
  <c r="AJ26" i="20"/>
  <c r="AM26" i="20" s="1"/>
  <c r="AL25" i="19"/>
  <c r="AK25" i="19"/>
  <c r="AJ25" i="19"/>
  <c r="AL24" i="15"/>
  <c r="AK24" i="15"/>
  <c r="AJ24" i="15"/>
  <c r="AM24" i="15" l="1"/>
  <c r="AM25" i="19"/>
  <c r="AL20" i="12"/>
  <c r="AK20" i="12"/>
  <c r="AJ20" i="12"/>
  <c r="AM20" i="12" l="1"/>
  <c r="AM44" i="15"/>
  <c r="AL26" i="19"/>
  <c r="AK26" i="19"/>
  <c r="AJ26" i="19"/>
  <c r="AL62" i="14"/>
  <c r="AK62" i="14"/>
  <c r="AJ62" i="14"/>
  <c r="AM62" i="14" l="1"/>
  <c r="AM26" i="19"/>
  <c r="AL14" i="15"/>
  <c r="AK14" i="15"/>
  <c r="AJ14" i="15"/>
  <c r="AL20" i="19"/>
  <c r="AK20" i="19"/>
  <c r="AJ20" i="19"/>
  <c r="AL17" i="12" l="1"/>
  <c r="AK17" i="12"/>
  <c r="AJ17" i="12"/>
  <c r="AL14" i="19" l="1"/>
  <c r="AK14" i="19"/>
  <c r="AJ14" i="19"/>
  <c r="AJ20" i="15"/>
  <c r="AJ19" i="15"/>
  <c r="AL20" i="15"/>
  <c r="AK20" i="15"/>
  <c r="AL17" i="15"/>
  <c r="AK17" i="15"/>
  <c r="AJ19" i="12"/>
  <c r="AL22" i="12"/>
  <c r="AL21" i="12"/>
  <c r="AK22" i="12"/>
  <c r="AK21" i="12" s="1"/>
  <c r="AJ22" i="12"/>
  <c r="AJ21" i="12" s="1"/>
  <c r="AM21" i="12" l="1"/>
  <c r="AM22" i="12"/>
  <c r="AL27" i="20"/>
  <c r="AK27" i="20"/>
  <c r="AJ27" i="20"/>
  <c r="AL25" i="15"/>
  <c r="AK25" i="15"/>
  <c r="AJ25" i="15"/>
  <c r="AJ26" i="12"/>
  <c r="AL26" i="12"/>
  <c r="AK26" i="12"/>
  <c r="AL27" i="14"/>
  <c r="AK27" i="14"/>
  <c r="AJ27" i="14"/>
  <c r="AL26" i="14"/>
  <c r="AK26" i="14"/>
  <c r="AJ26" i="14"/>
  <c r="AM27" i="14" l="1"/>
  <c r="AM26" i="14"/>
  <c r="AM27" i="20"/>
  <c r="AM25" i="15"/>
  <c r="AM26" i="12"/>
  <c r="AL50" i="14"/>
  <c r="AK50" i="14"/>
  <c r="AJ50" i="14"/>
  <c r="AL49" i="14"/>
  <c r="AK49" i="14"/>
  <c r="AJ49" i="14"/>
  <c r="AM49" i="14" l="1"/>
  <c r="AM50" i="14"/>
  <c r="AL28" i="12"/>
  <c r="AK28" i="12"/>
  <c r="AJ28" i="12"/>
  <c r="AM28" i="12" l="1"/>
  <c r="Z87" i="14"/>
  <c r="AL33" i="20" l="1"/>
  <c r="AK33" i="20"/>
  <c r="AJ33" i="20"/>
  <c r="AL32" i="20"/>
  <c r="AK32" i="20"/>
  <c r="AJ32" i="20"/>
  <c r="AL31" i="20"/>
  <c r="AK31" i="20"/>
  <c r="AJ31" i="20"/>
  <c r="AL32" i="19"/>
  <c r="AK32" i="19"/>
  <c r="AJ32" i="19"/>
  <c r="AL31" i="19"/>
  <c r="AK31" i="19"/>
  <c r="AJ31" i="19"/>
  <c r="AL30" i="19"/>
  <c r="AK30" i="19"/>
  <c r="AJ30" i="19"/>
  <c r="AL32" i="15"/>
  <c r="AK32" i="15"/>
  <c r="AJ32" i="15"/>
  <c r="AL31" i="15"/>
  <c r="AK31" i="15"/>
  <c r="AJ31" i="15"/>
  <c r="AL30" i="15"/>
  <c r="AK30" i="15"/>
  <c r="AJ30" i="15"/>
  <c r="AL34" i="12"/>
  <c r="AK34" i="12"/>
  <c r="AJ34" i="12"/>
  <c r="AL33" i="12"/>
  <c r="AK33" i="12"/>
  <c r="AJ33" i="12"/>
  <c r="AL32" i="12"/>
  <c r="AK32" i="12"/>
  <c r="AJ32" i="12"/>
  <c r="AM31" i="19" l="1"/>
  <c r="AL33" i="19"/>
  <c r="AM32" i="19"/>
  <c r="AM33" i="20"/>
  <c r="AM32" i="20"/>
  <c r="AK34" i="20"/>
  <c r="AJ34" i="20"/>
  <c r="AJ33" i="19"/>
  <c r="AL33" i="15"/>
  <c r="AL34" i="20"/>
  <c r="AM30" i="19"/>
  <c r="AK33" i="19"/>
  <c r="AJ33" i="15"/>
  <c r="AM31" i="15"/>
  <c r="AM32" i="15"/>
  <c r="AK33" i="15"/>
  <c r="AM30" i="15"/>
  <c r="AM33" i="12"/>
  <c r="AJ35" i="12"/>
  <c r="AK35" i="12"/>
  <c r="AL35" i="12"/>
  <c r="AM34" i="12"/>
  <c r="AM31" i="20"/>
  <c r="AM32" i="12"/>
  <c r="AM33" i="19" l="1"/>
  <c r="AM34" i="20"/>
  <c r="AM33" i="15"/>
  <c r="AM35" i="12"/>
  <c r="AL28" i="20"/>
  <c r="AK28" i="20"/>
  <c r="AJ28" i="20"/>
  <c r="AL25" i="20"/>
  <c r="AK25" i="20"/>
  <c r="AJ25" i="20"/>
  <c r="AL24" i="20"/>
  <c r="AK24" i="20"/>
  <c r="AJ24" i="20"/>
  <c r="AL23" i="20"/>
  <c r="AK23" i="20"/>
  <c r="AJ23" i="20"/>
  <c r="AL22" i="20"/>
  <c r="AK22" i="20"/>
  <c r="AJ22" i="20"/>
  <c r="AL21" i="20"/>
  <c r="AK21" i="20"/>
  <c r="AJ21" i="20"/>
  <c r="AL20" i="20"/>
  <c r="AK20" i="20"/>
  <c r="AJ20" i="20"/>
  <c r="AL19" i="20"/>
  <c r="AK19" i="20"/>
  <c r="AJ19" i="20"/>
  <c r="AL18" i="20"/>
  <c r="AK18" i="20"/>
  <c r="AJ18" i="20"/>
  <c r="AL17" i="20"/>
  <c r="AK17" i="20"/>
  <c r="AJ17" i="20"/>
  <c r="AL16" i="20"/>
  <c r="AK16" i="20"/>
  <c r="AJ16" i="20"/>
  <c r="AL15" i="20"/>
  <c r="AK15" i="20"/>
  <c r="AJ15" i="20"/>
  <c r="AL14" i="20"/>
  <c r="AK14" i="20"/>
  <c r="AJ14" i="20"/>
  <c r="AL13" i="20"/>
  <c r="AK13" i="20"/>
  <c r="AJ13" i="20"/>
  <c r="AL12" i="20"/>
  <c r="AK12" i="20"/>
  <c r="AJ12" i="20"/>
  <c r="AL27" i="19"/>
  <c r="AK27" i="19"/>
  <c r="AJ27" i="19"/>
  <c r="AL24" i="19"/>
  <c r="AK24" i="19"/>
  <c r="AJ24" i="19"/>
  <c r="AL23" i="19"/>
  <c r="AK23" i="19"/>
  <c r="AJ23" i="19"/>
  <c r="AL22" i="19"/>
  <c r="AK22" i="19"/>
  <c r="AJ22" i="19"/>
  <c r="AL21" i="19"/>
  <c r="AK21" i="19"/>
  <c r="AJ21" i="19"/>
  <c r="AL19" i="19"/>
  <c r="AK19" i="19"/>
  <c r="AJ19" i="19"/>
  <c r="AL18" i="19"/>
  <c r="AK18" i="19"/>
  <c r="AJ18" i="19"/>
  <c r="AL17" i="19"/>
  <c r="AK17" i="19"/>
  <c r="AJ17" i="19"/>
  <c r="AL16" i="19"/>
  <c r="AK16" i="19"/>
  <c r="AJ16" i="19"/>
  <c r="AL15" i="19"/>
  <c r="AK15" i="19"/>
  <c r="AJ15" i="19"/>
  <c r="AL13" i="19"/>
  <c r="AK13" i="19"/>
  <c r="AJ13" i="19"/>
  <c r="AL12" i="19"/>
  <c r="AK12" i="19"/>
  <c r="AJ12" i="19"/>
  <c r="AL26" i="15"/>
  <c r="AK26" i="15"/>
  <c r="AJ26" i="15"/>
  <c r="AL23" i="15"/>
  <c r="AK23" i="15"/>
  <c r="AJ23" i="15"/>
  <c r="AL22" i="15"/>
  <c r="AK22" i="15"/>
  <c r="AJ22" i="15"/>
  <c r="AL21" i="15"/>
  <c r="AK21" i="15"/>
  <c r="AJ21" i="15"/>
  <c r="AL19" i="15"/>
  <c r="AK19" i="15"/>
  <c r="AL18" i="15"/>
  <c r="AK18" i="15"/>
  <c r="AJ18" i="15"/>
  <c r="AJ17" i="15"/>
  <c r="AL16" i="15"/>
  <c r="AK16" i="15"/>
  <c r="AJ16" i="15"/>
  <c r="AL15" i="15"/>
  <c r="AK15" i="15"/>
  <c r="AJ15" i="15"/>
  <c r="AL13" i="15"/>
  <c r="AK13" i="15"/>
  <c r="AJ13" i="15"/>
  <c r="AL12" i="15"/>
  <c r="AK12" i="15"/>
  <c r="AJ12" i="15"/>
  <c r="AL27" i="12"/>
  <c r="AK27" i="12"/>
  <c r="AJ27" i="12"/>
  <c r="AL25" i="12"/>
  <c r="AK25" i="12"/>
  <c r="AJ25" i="12"/>
  <c r="AL24" i="12"/>
  <c r="AK24" i="12"/>
  <c r="AJ24" i="12"/>
  <c r="AL23" i="12"/>
  <c r="AK23" i="12"/>
  <c r="AJ23" i="12"/>
  <c r="AL19" i="12"/>
  <c r="AK19" i="12"/>
  <c r="AL18" i="12"/>
  <c r="AK18" i="12"/>
  <c r="AJ18" i="12"/>
  <c r="AL16" i="12"/>
  <c r="AK16" i="12"/>
  <c r="AJ16" i="12"/>
  <c r="AL15" i="12"/>
  <c r="AK15" i="12"/>
  <c r="AJ15" i="12"/>
  <c r="AL14" i="12"/>
  <c r="AK14" i="12"/>
  <c r="AJ14" i="12"/>
  <c r="AL13" i="12"/>
  <c r="AK13" i="12"/>
  <c r="AJ13" i="12"/>
  <c r="AL12" i="12"/>
  <c r="AK12" i="12"/>
  <c r="AJ12" i="12"/>
  <c r="AL17" i="14"/>
  <c r="AK17" i="14"/>
  <c r="AJ17" i="14"/>
  <c r="AH80" i="14"/>
  <c r="AD80" i="14"/>
  <c r="AM14" i="19" l="1"/>
  <c r="AM12" i="19"/>
  <c r="AM18" i="19"/>
  <c r="AM13" i="19"/>
  <c r="AM16" i="19"/>
  <c r="AM17" i="19"/>
  <c r="AM20" i="19"/>
  <c r="AM15" i="19"/>
  <c r="AM19" i="19"/>
  <c r="AM21" i="19"/>
  <c r="AM16" i="15"/>
  <c r="AM20" i="15"/>
  <c r="AM13" i="15"/>
  <c r="AM17" i="15"/>
  <c r="AM27" i="12"/>
  <c r="AM13" i="20"/>
  <c r="AM17" i="20"/>
  <c r="AM22" i="20"/>
  <c r="AM25" i="20"/>
  <c r="AM12" i="20"/>
  <c r="AM18" i="20"/>
  <c r="AM24" i="20"/>
  <c r="AM19" i="20"/>
  <c r="AM16" i="20"/>
  <c r="AM12" i="12"/>
  <c r="AM15" i="12"/>
  <c r="AM17" i="12"/>
  <c r="AM36" i="12" s="1"/>
  <c r="AM19" i="12"/>
  <c r="AM25" i="12"/>
  <c r="AM13" i="12"/>
  <c r="AM16" i="12"/>
  <c r="AM15" i="15"/>
  <c r="AM18" i="15"/>
  <c r="AM19" i="15"/>
  <c r="AM26" i="15"/>
  <c r="AM27" i="19"/>
  <c r="AM24" i="19"/>
  <c r="AM15" i="20"/>
  <c r="AM14" i="20"/>
  <c r="AM20" i="20"/>
  <c r="AM21" i="20"/>
  <c r="AM28" i="20"/>
  <c r="AM23" i="12"/>
  <c r="AM23" i="20"/>
  <c r="AM23" i="19"/>
  <c r="AM22" i="19"/>
  <c r="AM22" i="15"/>
  <c r="AM21" i="15"/>
  <c r="AM14" i="15"/>
  <c r="AM23" i="15"/>
  <c r="AM14" i="12"/>
  <c r="AM18" i="12"/>
  <c r="AM24" i="12"/>
  <c r="AM12" i="15"/>
  <c r="AL63" i="14" l="1"/>
  <c r="AK63" i="14"/>
  <c r="AJ63" i="14"/>
  <c r="AL44" i="14"/>
  <c r="AK44" i="14"/>
  <c r="AJ44" i="14"/>
  <c r="AL43" i="14"/>
  <c r="AK43" i="14"/>
  <c r="AJ43" i="14"/>
  <c r="AL42" i="14"/>
  <c r="AK42" i="14"/>
  <c r="AJ42" i="14"/>
  <c r="AL41" i="14"/>
  <c r="AK41" i="14"/>
  <c r="AJ41" i="14"/>
  <c r="AL40" i="14"/>
  <c r="AK40" i="14"/>
  <c r="AJ40" i="14"/>
  <c r="AL39" i="14"/>
  <c r="AK39" i="14"/>
  <c r="AJ39" i="14"/>
  <c r="AL38" i="14"/>
  <c r="AK38" i="14"/>
  <c r="AJ38" i="14"/>
  <c r="AL37" i="14"/>
  <c r="AK37" i="14"/>
  <c r="AJ37" i="14"/>
  <c r="AL36" i="14"/>
  <c r="AK36" i="14"/>
  <c r="AJ36" i="14"/>
  <c r="AL14" i="14"/>
  <c r="AK14" i="14"/>
  <c r="AJ14" i="14"/>
  <c r="AL22" i="14"/>
  <c r="AK22" i="14"/>
  <c r="AJ22" i="14"/>
  <c r="AL28" i="14"/>
  <c r="AK28" i="14"/>
  <c r="AJ28" i="14"/>
  <c r="AL12" i="14"/>
  <c r="AK12" i="14"/>
  <c r="AJ12" i="14"/>
  <c r="AM28" i="14" l="1"/>
  <c r="AM38" i="14"/>
  <c r="AM42" i="14"/>
  <c r="AM37" i="14"/>
  <c r="AM41" i="14"/>
  <c r="AM63" i="14"/>
  <c r="AM39" i="14"/>
  <c r="AM43" i="14"/>
  <c r="AM36" i="14"/>
  <c r="AM40" i="14"/>
  <c r="AM44" i="14"/>
  <c r="AM14" i="14"/>
  <c r="AM22" i="14"/>
  <c r="AM12" i="14"/>
  <c r="AM29" i="12"/>
  <c r="AL29" i="12"/>
  <c r="AK29" i="12"/>
  <c r="AJ29" i="12"/>
  <c r="AH29" i="12"/>
  <c r="AG29" i="12"/>
  <c r="AF29" i="12"/>
  <c r="AD29" i="12"/>
  <c r="AC29" i="12"/>
  <c r="AB29" i="12"/>
  <c r="Z29" i="12"/>
  <c r="Y29" i="12"/>
  <c r="X29" i="12"/>
  <c r="V29" i="12"/>
  <c r="U29" i="12"/>
  <c r="T29" i="12"/>
  <c r="R29" i="12"/>
  <c r="Q29" i="12"/>
  <c r="P29" i="12"/>
  <c r="N29" i="12"/>
  <c r="M29" i="12"/>
  <c r="L29" i="12"/>
  <c r="J29" i="12"/>
  <c r="I29" i="12"/>
  <c r="H29" i="12"/>
  <c r="F29" i="12"/>
  <c r="E29" i="12"/>
  <c r="D29" i="12"/>
  <c r="AI56" i="20" l="1"/>
  <c r="AE56" i="20"/>
  <c r="AA56" i="20"/>
  <c r="W56" i="20"/>
  <c r="S56" i="20"/>
  <c r="O56" i="20"/>
  <c r="K56" i="20"/>
  <c r="G56" i="20"/>
  <c r="AI55" i="20"/>
  <c r="AE55" i="20"/>
  <c r="AA55" i="20"/>
  <c r="W55" i="20"/>
  <c r="S55" i="20"/>
  <c r="O55" i="20"/>
  <c r="K55" i="20"/>
  <c r="G55" i="20"/>
  <c r="AI54" i="20"/>
  <c r="AE54" i="20"/>
  <c r="AA54" i="20"/>
  <c r="W54" i="20"/>
  <c r="S54" i="20"/>
  <c r="O54" i="20"/>
  <c r="K54" i="20"/>
  <c r="G54" i="20"/>
  <c r="AI53" i="20"/>
  <c r="AE53" i="20"/>
  <c r="AA53" i="20"/>
  <c r="W53" i="20"/>
  <c r="S53" i="20"/>
  <c r="O53" i="20"/>
  <c r="K53" i="20"/>
  <c r="G53" i="20"/>
  <c r="AI52" i="20"/>
  <c r="AE52" i="20"/>
  <c r="AA52" i="20"/>
  <c r="W52" i="20"/>
  <c r="S52" i="20"/>
  <c r="O52" i="20"/>
  <c r="K52" i="20"/>
  <c r="G52" i="20"/>
  <c r="AI51" i="20"/>
  <c r="AE51" i="20"/>
  <c r="AA51" i="20"/>
  <c r="W51" i="20"/>
  <c r="S51" i="20"/>
  <c r="O51" i="20"/>
  <c r="K51" i="20"/>
  <c r="G51" i="20"/>
  <c r="AI50" i="20"/>
  <c r="AE50" i="20"/>
  <c r="AA50" i="20"/>
  <c r="W50" i="20"/>
  <c r="S50" i="20"/>
  <c r="O50" i="20"/>
  <c r="K50" i="20"/>
  <c r="G50" i="20"/>
  <c r="AI49" i="20"/>
  <c r="AE49" i="20"/>
  <c r="AA49" i="20"/>
  <c r="W49" i="20"/>
  <c r="S49" i="20"/>
  <c r="O49" i="20"/>
  <c r="K49" i="20"/>
  <c r="G49" i="20"/>
  <c r="AI48" i="20"/>
  <c r="AE48" i="20"/>
  <c r="AA48" i="20"/>
  <c r="W48" i="20"/>
  <c r="S48" i="20"/>
  <c r="O48" i="20"/>
  <c r="K48" i="20"/>
  <c r="G48" i="20"/>
  <c r="AI47" i="20"/>
  <c r="AE47" i="20"/>
  <c r="AA47" i="20"/>
  <c r="W47" i="20"/>
  <c r="S47" i="20"/>
  <c r="O47" i="20"/>
  <c r="K47" i="20"/>
  <c r="G47" i="20"/>
  <c r="W46" i="20"/>
  <c r="S46" i="20"/>
  <c r="O46" i="20"/>
  <c r="K46" i="20"/>
  <c r="G46" i="20"/>
  <c r="AI45" i="20"/>
  <c r="AE45" i="20"/>
  <c r="AA45" i="20"/>
  <c r="W45" i="20"/>
  <c r="S45" i="20"/>
  <c r="O45" i="20"/>
  <c r="K45" i="20"/>
  <c r="G45" i="20"/>
  <c r="AK39" i="20"/>
  <c r="AJ39" i="20"/>
  <c r="AM29" i="20"/>
  <c r="AL29" i="20"/>
  <c r="AK29" i="20"/>
  <c r="AJ29" i="20"/>
  <c r="AH29" i="20"/>
  <c r="AG29" i="20"/>
  <c r="AF29" i="20"/>
  <c r="AD29" i="20"/>
  <c r="AC29" i="20"/>
  <c r="AB29" i="20"/>
  <c r="Z29" i="20"/>
  <c r="Y29" i="20"/>
  <c r="X29" i="20"/>
  <c r="V29" i="20"/>
  <c r="U29" i="20"/>
  <c r="T29" i="20"/>
  <c r="R29" i="20"/>
  <c r="Q29" i="20"/>
  <c r="P29" i="20"/>
  <c r="N29" i="20"/>
  <c r="M29" i="20"/>
  <c r="L29" i="20"/>
  <c r="J29" i="20"/>
  <c r="I29" i="20"/>
  <c r="H29" i="20"/>
  <c r="F29" i="20"/>
  <c r="E29" i="20"/>
  <c r="D29" i="20"/>
  <c r="AI55" i="19"/>
  <c r="AE55" i="19"/>
  <c r="AA55" i="19"/>
  <c r="W55" i="19"/>
  <c r="S55" i="19"/>
  <c r="O55" i="19"/>
  <c r="K55" i="19"/>
  <c r="G55" i="19"/>
  <c r="AI54" i="19"/>
  <c r="AE54" i="19"/>
  <c r="AA54" i="19"/>
  <c r="W54" i="19"/>
  <c r="S54" i="19"/>
  <c r="O54" i="19"/>
  <c r="K54" i="19"/>
  <c r="G54" i="19"/>
  <c r="AI53" i="19"/>
  <c r="AE53" i="19"/>
  <c r="AA53" i="19"/>
  <c r="W53" i="19"/>
  <c r="S53" i="19"/>
  <c r="O53" i="19"/>
  <c r="K53" i="19"/>
  <c r="G53" i="19"/>
  <c r="AI52" i="19"/>
  <c r="AE52" i="19"/>
  <c r="AA52" i="19"/>
  <c r="W52" i="19"/>
  <c r="S52" i="19"/>
  <c r="O52" i="19"/>
  <c r="K52" i="19"/>
  <c r="G52" i="19"/>
  <c r="AI51" i="19"/>
  <c r="AE51" i="19"/>
  <c r="AA51" i="19"/>
  <c r="W51" i="19"/>
  <c r="S51" i="19"/>
  <c r="O51" i="19"/>
  <c r="K51" i="19"/>
  <c r="G51" i="19"/>
  <c r="AI50" i="19"/>
  <c r="AE50" i="19"/>
  <c r="AA50" i="19"/>
  <c r="W50" i="19"/>
  <c r="S50" i="19"/>
  <c r="O50" i="19"/>
  <c r="K50" i="19"/>
  <c r="G50" i="19"/>
  <c r="AI49" i="19"/>
  <c r="AE49" i="19"/>
  <c r="AA49" i="19"/>
  <c r="W49" i="19"/>
  <c r="S49" i="19"/>
  <c r="O49" i="19"/>
  <c r="K49" i="19"/>
  <c r="G49" i="19"/>
  <c r="AI48" i="19"/>
  <c r="AE48" i="19"/>
  <c r="AA48" i="19"/>
  <c r="W48" i="19"/>
  <c r="S48" i="19"/>
  <c r="O48" i="19"/>
  <c r="K48" i="19"/>
  <c r="G48" i="19"/>
  <c r="AI47" i="19"/>
  <c r="AE47" i="19"/>
  <c r="AA47" i="19"/>
  <c r="W47" i="19"/>
  <c r="S47" i="19"/>
  <c r="O47" i="19"/>
  <c r="K47" i="19"/>
  <c r="G47" i="19"/>
  <c r="AI46" i="19"/>
  <c r="AE46" i="19"/>
  <c r="AA46" i="19"/>
  <c r="W46" i="19"/>
  <c r="S46" i="19"/>
  <c r="O46" i="19"/>
  <c r="K46" i="19"/>
  <c r="G46" i="19"/>
  <c r="W45" i="19"/>
  <c r="S45" i="19"/>
  <c r="O45" i="19"/>
  <c r="K45" i="19"/>
  <c r="G45" i="19"/>
  <c r="AI44" i="19"/>
  <c r="AE44" i="19"/>
  <c r="AA44" i="19"/>
  <c r="W44" i="19"/>
  <c r="S44" i="19"/>
  <c r="O44" i="19"/>
  <c r="K44" i="19"/>
  <c r="G44" i="19"/>
  <c r="AK38" i="19"/>
  <c r="AJ38" i="19"/>
  <c r="AM28" i="19"/>
  <c r="AL28" i="19"/>
  <c r="AK28" i="19"/>
  <c r="AJ28" i="19"/>
  <c r="AH28" i="19"/>
  <c r="AG28" i="19"/>
  <c r="AF28" i="19"/>
  <c r="AD28" i="19"/>
  <c r="AC28" i="19"/>
  <c r="AB28" i="19"/>
  <c r="Z28" i="19"/>
  <c r="Y28" i="19"/>
  <c r="X28" i="19"/>
  <c r="V28" i="19"/>
  <c r="U28" i="19"/>
  <c r="T28" i="19"/>
  <c r="R28" i="19"/>
  <c r="Q28" i="19"/>
  <c r="P28" i="19"/>
  <c r="N28" i="19"/>
  <c r="M28" i="19"/>
  <c r="L28" i="19"/>
  <c r="J28" i="19"/>
  <c r="I28" i="19"/>
  <c r="H28" i="19"/>
  <c r="F28" i="19"/>
  <c r="E28" i="19"/>
  <c r="D28" i="19"/>
  <c r="AI54" i="15"/>
  <c r="AI53" i="15"/>
  <c r="AI52" i="15"/>
  <c r="AI51" i="15"/>
  <c r="AI50" i="15"/>
  <c r="AI49" i="15"/>
  <c r="AI48" i="15"/>
  <c r="AI47" i="15"/>
  <c r="AI46" i="15"/>
  <c r="AI45" i="15"/>
  <c r="AI43" i="15"/>
  <c r="AH27" i="15"/>
  <c r="AG27" i="15"/>
  <c r="AF27" i="15"/>
  <c r="AE54" i="15"/>
  <c r="AE53" i="15"/>
  <c r="AE52" i="15"/>
  <c r="AE51" i="15"/>
  <c r="AE50" i="15"/>
  <c r="AE49" i="15"/>
  <c r="AE48" i="15"/>
  <c r="AE47" i="15"/>
  <c r="AE46" i="15"/>
  <c r="AE45" i="15"/>
  <c r="AE43" i="15"/>
  <c r="AD27" i="15"/>
  <c r="AC27" i="15"/>
  <c r="AB27" i="15"/>
  <c r="AL61" i="14"/>
  <c r="AK61" i="14"/>
  <c r="AJ61" i="14"/>
  <c r="AL60" i="14"/>
  <c r="AK60" i="14"/>
  <c r="AJ60" i="14"/>
  <c r="AL65" i="14"/>
  <c r="AK65" i="14"/>
  <c r="AJ65" i="14"/>
  <c r="AL64" i="14"/>
  <c r="AK64" i="14"/>
  <c r="AJ64" i="14"/>
  <c r="AL75" i="14"/>
  <c r="AK75" i="14"/>
  <c r="AJ75" i="14"/>
  <c r="AL74" i="14"/>
  <c r="AK74" i="14"/>
  <c r="AJ74" i="14"/>
  <c r="AL73" i="14"/>
  <c r="AK73" i="14"/>
  <c r="AJ73" i="14"/>
  <c r="AL71" i="14"/>
  <c r="AK71" i="14"/>
  <c r="AJ71" i="14"/>
  <c r="AL72" i="14"/>
  <c r="AK72" i="14"/>
  <c r="AJ72" i="14"/>
  <c r="AL70" i="14"/>
  <c r="AK70" i="14"/>
  <c r="AJ70" i="14"/>
  <c r="AL69" i="14"/>
  <c r="AK69" i="14"/>
  <c r="AJ69" i="14"/>
  <c r="AL68" i="14"/>
  <c r="AK68" i="14"/>
  <c r="AJ68" i="14"/>
  <c r="AL67" i="14"/>
  <c r="AK67" i="14"/>
  <c r="AJ67" i="14"/>
  <c r="AL66" i="14"/>
  <c r="AK66" i="14"/>
  <c r="AJ66" i="14"/>
  <c r="AL52" i="14"/>
  <c r="AK52" i="14"/>
  <c r="AJ52" i="14"/>
  <c r="AL51" i="14"/>
  <c r="AK51" i="14"/>
  <c r="AJ51" i="14"/>
  <c r="AL48" i="14"/>
  <c r="AK48" i="14"/>
  <c r="AJ48" i="14"/>
  <c r="AL47" i="14"/>
  <c r="AK47" i="14"/>
  <c r="AJ47" i="14"/>
  <c r="AL46" i="14"/>
  <c r="AK46" i="14"/>
  <c r="AJ46" i="14"/>
  <c r="AL45" i="14"/>
  <c r="AK45" i="14"/>
  <c r="AJ45" i="14"/>
  <c r="AL59" i="14"/>
  <c r="AK59" i="14"/>
  <c r="AJ59" i="14"/>
  <c r="AL58" i="14"/>
  <c r="AK58" i="14"/>
  <c r="AJ58" i="14"/>
  <c r="AL57" i="14"/>
  <c r="AK57" i="14"/>
  <c r="AJ57" i="14"/>
  <c r="AL56" i="14"/>
  <c r="AK56" i="14"/>
  <c r="AJ56" i="14"/>
  <c r="AL55" i="14"/>
  <c r="AK55" i="14"/>
  <c r="AJ55" i="14"/>
  <c r="AL54" i="14"/>
  <c r="AK54" i="14"/>
  <c r="AJ54" i="14"/>
  <c r="AL53" i="14"/>
  <c r="AK53" i="14"/>
  <c r="AJ53" i="14"/>
  <c r="AI56" i="12"/>
  <c r="AI55" i="12"/>
  <c r="AI54" i="12"/>
  <c r="AI53" i="12"/>
  <c r="AI52" i="12"/>
  <c r="AI51" i="12"/>
  <c r="AI50" i="12"/>
  <c r="AI49" i="12"/>
  <c r="AI48" i="12"/>
  <c r="AI47" i="12"/>
  <c r="AI46" i="12"/>
  <c r="AI45" i="12"/>
  <c r="AE56" i="12"/>
  <c r="AE55" i="12"/>
  <c r="AE54" i="12"/>
  <c r="AE53" i="12"/>
  <c r="AE52" i="12"/>
  <c r="AE51" i="12"/>
  <c r="AE50" i="12"/>
  <c r="AE49" i="12"/>
  <c r="AE48" i="12"/>
  <c r="AE47" i="12"/>
  <c r="AE46" i="12"/>
  <c r="AE45" i="12"/>
  <c r="AG80" i="14"/>
  <c r="AF80" i="14"/>
  <c r="Z80" i="14"/>
  <c r="Z98" i="14" s="1"/>
  <c r="Z10" i="12" s="1"/>
  <c r="Z30" i="12" s="1"/>
  <c r="Y80" i="14"/>
  <c r="X80" i="14"/>
  <c r="V80" i="14"/>
  <c r="U80" i="14"/>
  <c r="T80" i="14"/>
  <c r="R80" i="14"/>
  <c r="Q80" i="14"/>
  <c r="P80" i="14"/>
  <c r="N80" i="14"/>
  <c r="M80" i="14"/>
  <c r="L80" i="14"/>
  <c r="J80" i="14"/>
  <c r="I80" i="14"/>
  <c r="H80" i="14"/>
  <c r="E80" i="14"/>
  <c r="D80" i="14"/>
  <c r="F80" i="14"/>
  <c r="AL79" i="14"/>
  <c r="AK79" i="14"/>
  <c r="AJ79" i="14"/>
  <c r="AL78" i="14"/>
  <c r="AK78" i="14"/>
  <c r="AJ78" i="14"/>
  <c r="AL77" i="14"/>
  <c r="AK77" i="14"/>
  <c r="AJ77" i="14"/>
  <c r="AL76" i="14"/>
  <c r="AK76" i="14"/>
  <c r="AJ76" i="14"/>
  <c r="AL86" i="14"/>
  <c r="AK86" i="14"/>
  <c r="AJ86" i="14"/>
  <c r="AL85" i="14"/>
  <c r="AK85" i="14"/>
  <c r="AJ85" i="14"/>
  <c r="AL35" i="14"/>
  <c r="AK35" i="14"/>
  <c r="AJ35" i="14"/>
  <c r="AL34" i="14"/>
  <c r="AK34" i="14"/>
  <c r="AJ34" i="14"/>
  <c r="AL82" i="14"/>
  <c r="AL83" i="14" s="1"/>
  <c r="AK82" i="14"/>
  <c r="AK83" i="14" s="1"/>
  <c r="AJ82" i="14"/>
  <c r="AJ83" i="14" s="1"/>
  <c r="AL25" i="14"/>
  <c r="AK25" i="14"/>
  <c r="AJ25" i="14"/>
  <c r="AL24" i="14"/>
  <c r="AK24" i="14"/>
  <c r="AJ24" i="14"/>
  <c r="AL23" i="14"/>
  <c r="AK23" i="14"/>
  <c r="AJ23" i="14"/>
  <c r="AJ29" i="14"/>
  <c r="AJ30" i="14"/>
  <c r="AJ31" i="14"/>
  <c r="AL33" i="14"/>
  <c r="AK33" i="14"/>
  <c r="AJ33" i="14"/>
  <c r="AL32" i="14"/>
  <c r="AK32" i="14"/>
  <c r="AJ32" i="14"/>
  <c r="AL31" i="14"/>
  <c r="AK31" i="14"/>
  <c r="AL30" i="14"/>
  <c r="AK30" i="14"/>
  <c r="AL29" i="14"/>
  <c r="AK29" i="14"/>
  <c r="AL18" i="14"/>
  <c r="AK18" i="14"/>
  <c r="AJ18" i="14"/>
  <c r="G56" i="19" l="1"/>
  <c r="AM49" i="15"/>
  <c r="AM50" i="15"/>
  <c r="AM54" i="15"/>
  <c r="AM64" i="14"/>
  <c r="W56" i="19"/>
  <c r="AM71" i="14"/>
  <c r="AM67" i="14"/>
  <c r="AM46" i="20"/>
  <c r="S56" i="19"/>
  <c r="AI55" i="15"/>
  <c r="AM60" i="14"/>
  <c r="AM68" i="14"/>
  <c r="AM73" i="14"/>
  <c r="Z10" i="20"/>
  <c r="Z30" i="20" s="1"/>
  <c r="Z35" i="20" s="1"/>
  <c r="Z10" i="15"/>
  <c r="Z10" i="19"/>
  <c r="Z29" i="19" s="1"/>
  <c r="Z34" i="19" s="1"/>
  <c r="AM66" i="14"/>
  <c r="AM75" i="14"/>
  <c r="AM61" i="14"/>
  <c r="AE57" i="12"/>
  <c r="AI57" i="12"/>
  <c r="AI57" i="20"/>
  <c r="G57" i="20"/>
  <c r="O57" i="20"/>
  <c r="AM53" i="20"/>
  <c r="S57" i="20"/>
  <c r="AM54" i="20"/>
  <c r="AM47" i="20"/>
  <c r="AM50" i="20"/>
  <c r="AM51" i="20"/>
  <c r="AM52" i="20"/>
  <c r="AM49" i="20"/>
  <c r="AM55" i="20"/>
  <c r="AM56" i="20"/>
  <c r="AM48" i="20"/>
  <c r="W57" i="20"/>
  <c r="AA57" i="20"/>
  <c r="AE57" i="20"/>
  <c r="AE55" i="15"/>
  <c r="AI56" i="19"/>
  <c r="K56" i="19"/>
  <c r="AM46" i="19"/>
  <c r="AM47" i="19"/>
  <c r="AM48" i="19"/>
  <c r="AM49" i="19"/>
  <c r="AM50" i="19"/>
  <c r="AM51" i="19"/>
  <c r="AM52" i="19"/>
  <c r="AM53" i="19"/>
  <c r="AM54" i="19"/>
  <c r="AM55" i="19"/>
  <c r="O56" i="19"/>
  <c r="AE56" i="19"/>
  <c r="AA56" i="19"/>
  <c r="K57" i="20"/>
  <c r="AM45" i="20"/>
  <c r="AM45" i="19"/>
  <c r="AM44" i="19"/>
  <c r="AM74" i="14"/>
  <c r="AM72" i="14"/>
  <c r="AM70" i="14"/>
  <c r="AM69" i="14"/>
  <c r="AM65" i="14"/>
  <c r="AM46" i="14"/>
  <c r="AM55" i="14"/>
  <c r="AM59" i="14"/>
  <c r="AM48" i="14"/>
  <c r="AM51" i="14"/>
  <c r="AM56" i="14"/>
  <c r="AM45" i="14"/>
  <c r="AM52" i="14"/>
  <c r="AM54" i="14"/>
  <c r="AM58" i="14"/>
  <c r="AM47" i="14"/>
  <c r="AM76" i="14"/>
  <c r="AM82" i="14"/>
  <c r="AM83" i="14" s="1"/>
  <c r="AM53" i="14"/>
  <c r="AM57" i="14"/>
  <c r="AM86" i="14"/>
  <c r="AM78" i="14"/>
  <c r="AM24" i="14"/>
  <c r="AM35" i="14"/>
  <c r="AM85" i="14"/>
  <c r="AM79" i="14"/>
  <c r="AM30" i="14"/>
  <c r="AM34" i="14"/>
  <c r="AM77" i="14"/>
  <c r="AM23" i="14"/>
  <c r="AM25" i="14"/>
  <c r="AM33" i="14"/>
  <c r="AM29" i="14"/>
  <c r="AM32" i="14"/>
  <c r="AM31" i="14"/>
  <c r="AM87" i="14" l="1"/>
  <c r="AM56" i="19"/>
  <c r="AM57" i="20"/>
  <c r="AI112" i="14" l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H87" i="14"/>
  <c r="AH98" i="14" s="1"/>
  <c r="AG87" i="14"/>
  <c r="AF87" i="14"/>
  <c r="AG97" i="14"/>
  <c r="AF97" i="14"/>
  <c r="AE112" i="14"/>
  <c r="AE111" i="14"/>
  <c r="AE110" i="14"/>
  <c r="AE109" i="14"/>
  <c r="AE108" i="14"/>
  <c r="AE107" i="14"/>
  <c r="AE106" i="14"/>
  <c r="AE105" i="14"/>
  <c r="AE104" i="14"/>
  <c r="AE103" i="14"/>
  <c r="AE102" i="14"/>
  <c r="AE101" i="14"/>
  <c r="AD87" i="14"/>
  <c r="AD98" i="14" s="1"/>
  <c r="AC87" i="14"/>
  <c r="AB87" i="14"/>
  <c r="AC97" i="14"/>
  <c r="AB97" i="14"/>
  <c r="AC80" i="14"/>
  <c r="AB80" i="14"/>
  <c r="AD10" i="12" l="1"/>
  <c r="AD30" i="12" s="1"/>
  <c r="AD36" i="12" s="1"/>
  <c r="AD10" i="19"/>
  <c r="AD29" i="19" s="1"/>
  <c r="AD34" i="19" s="1"/>
  <c r="AD10" i="15"/>
  <c r="AD28" i="15" s="1"/>
  <c r="AD34" i="15" s="1"/>
  <c r="AD10" i="20"/>
  <c r="AD30" i="20" s="1"/>
  <c r="AD35" i="20" s="1"/>
  <c r="AH10" i="19"/>
  <c r="AH29" i="19" s="1"/>
  <c r="AH34" i="19" s="1"/>
  <c r="AH10" i="20"/>
  <c r="AH30" i="20" s="1"/>
  <c r="AH35" i="20" s="1"/>
  <c r="AH10" i="15"/>
  <c r="AH28" i="15" s="1"/>
  <c r="AH34" i="15" s="1"/>
  <c r="AF98" i="14"/>
  <c r="AI113" i="14"/>
  <c r="AH10" i="12"/>
  <c r="AH30" i="12" s="1"/>
  <c r="AH36" i="12" s="1"/>
  <c r="AB98" i="14"/>
  <c r="AE113" i="14"/>
  <c r="AC98" i="14"/>
  <c r="AG98" i="14"/>
  <c r="AF10" i="12" l="1"/>
  <c r="AF10" i="19"/>
  <c r="AF10" i="15"/>
  <c r="AF10" i="20"/>
  <c r="AB10" i="12"/>
  <c r="AB36" i="12" s="1"/>
  <c r="AB10" i="20"/>
  <c r="AB10" i="19"/>
  <c r="AB10" i="15"/>
  <c r="AG10" i="12"/>
  <c r="AG10" i="15"/>
  <c r="AG10" i="19"/>
  <c r="AG10" i="20"/>
  <c r="AC10" i="12"/>
  <c r="AC10" i="19"/>
  <c r="AC10" i="15"/>
  <c r="AC10" i="20"/>
  <c r="AJ15" i="14"/>
  <c r="AK15" i="14"/>
  <c r="AL15" i="14"/>
  <c r="AJ16" i="14"/>
  <c r="AK16" i="14"/>
  <c r="AL16" i="14"/>
  <c r="AB28" i="15" l="1"/>
  <c r="AB39" i="15" s="1"/>
  <c r="AB34" i="15"/>
  <c r="AB29" i="19"/>
  <c r="AB40" i="19" s="1"/>
  <c r="AB34" i="19"/>
  <c r="AF28" i="15"/>
  <c r="AF39" i="15" s="1"/>
  <c r="AF34" i="15"/>
  <c r="AB30" i="20"/>
  <c r="AB41" i="20" s="1"/>
  <c r="AB35" i="20"/>
  <c r="AF29" i="19"/>
  <c r="AF34" i="19"/>
  <c r="AF30" i="20"/>
  <c r="AF41" i="20" s="1"/>
  <c r="AF35" i="20"/>
  <c r="AF30" i="12"/>
  <c r="AF41" i="12" s="1"/>
  <c r="AF36" i="12"/>
  <c r="AG30" i="20"/>
  <c r="AG41" i="20" s="1"/>
  <c r="AG35" i="20"/>
  <c r="AG29" i="19"/>
  <c r="AG40" i="19" s="1"/>
  <c r="AG34" i="19"/>
  <c r="AG28" i="15"/>
  <c r="AG39" i="15" s="1"/>
  <c r="AG34" i="15"/>
  <c r="AG30" i="12"/>
  <c r="AG41" i="12" s="1"/>
  <c r="AG36" i="12"/>
  <c r="AG59" i="12" s="1"/>
  <c r="AC28" i="15"/>
  <c r="AC39" i="15" s="1"/>
  <c r="AC34" i="15"/>
  <c r="AC30" i="20"/>
  <c r="AC41" i="20" s="1"/>
  <c r="AC35" i="20"/>
  <c r="AC29" i="19"/>
  <c r="AC40" i="19" s="1"/>
  <c r="AC34" i="19"/>
  <c r="AC30" i="12"/>
  <c r="AC41" i="12" s="1"/>
  <c r="AC36" i="12"/>
  <c r="AB59" i="12" s="1"/>
  <c r="AB30" i="12"/>
  <c r="AM16" i="14"/>
  <c r="AM15" i="14"/>
  <c r="AM18" i="14"/>
  <c r="AM17" i="14"/>
  <c r="L27" i="15"/>
  <c r="AB59" i="20" l="1"/>
  <c r="AF57" i="15"/>
  <c r="AB57" i="15"/>
  <c r="AB58" i="19"/>
  <c r="AF59" i="20"/>
  <c r="AF40" i="19"/>
  <c r="AF58" i="19" s="1"/>
  <c r="AB41" i="12"/>
  <c r="N27" i="15"/>
  <c r="AK37" i="15" l="1"/>
  <c r="AJ37" i="15"/>
  <c r="AA54" i="15"/>
  <c r="W54" i="15"/>
  <c r="S54" i="15"/>
  <c r="O54" i="15"/>
  <c r="K54" i="15"/>
  <c r="G54" i="15"/>
  <c r="AA53" i="15"/>
  <c r="W53" i="15"/>
  <c r="S53" i="15"/>
  <c r="O53" i="15"/>
  <c r="K53" i="15"/>
  <c r="G53" i="15"/>
  <c r="AA52" i="15"/>
  <c r="W52" i="15"/>
  <c r="S52" i="15"/>
  <c r="O52" i="15"/>
  <c r="K52" i="15"/>
  <c r="G52" i="15"/>
  <c r="AA51" i="15"/>
  <c r="W51" i="15"/>
  <c r="S51" i="15"/>
  <c r="O51" i="15"/>
  <c r="K51" i="15"/>
  <c r="G51" i="15"/>
  <c r="AA50" i="15"/>
  <c r="W50" i="15"/>
  <c r="S50" i="15"/>
  <c r="O50" i="15"/>
  <c r="K50" i="15"/>
  <c r="G50" i="15"/>
  <c r="AA49" i="15"/>
  <c r="W49" i="15"/>
  <c r="S49" i="15"/>
  <c r="O49" i="15"/>
  <c r="K49" i="15"/>
  <c r="G49" i="15"/>
  <c r="AA48" i="15"/>
  <c r="W48" i="15"/>
  <c r="S48" i="15"/>
  <c r="O48" i="15"/>
  <c r="K48" i="15"/>
  <c r="G48" i="15"/>
  <c r="AA47" i="15"/>
  <c r="W47" i="15"/>
  <c r="S47" i="15"/>
  <c r="O47" i="15"/>
  <c r="K47" i="15"/>
  <c r="G47" i="15"/>
  <c r="AA46" i="15"/>
  <c r="W46" i="15"/>
  <c r="S46" i="15"/>
  <c r="O46" i="15"/>
  <c r="K46" i="15"/>
  <c r="G46" i="15"/>
  <c r="AA45" i="15"/>
  <c r="W45" i="15"/>
  <c r="S45" i="15"/>
  <c r="O45" i="15"/>
  <c r="K45" i="15"/>
  <c r="G45" i="15"/>
  <c r="W44" i="15"/>
  <c r="S44" i="15"/>
  <c r="O44" i="15"/>
  <c r="K44" i="15"/>
  <c r="G44" i="15"/>
  <c r="AA43" i="15"/>
  <c r="W43" i="15"/>
  <c r="S43" i="15"/>
  <c r="O43" i="15"/>
  <c r="K43" i="15"/>
  <c r="G43" i="15"/>
  <c r="Z27" i="15"/>
  <c r="V27" i="15"/>
  <c r="R27" i="15"/>
  <c r="J27" i="15"/>
  <c r="F27" i="15"/>
  <c r="E27" i="15"/>
  <c r="D27" i="15"/>
  <c r="H27" i="15"/>
  <c r="P27" i="15"/>
  <c r="X27" i="15"/>
  <c r="Y27" i="15"/>
  <c r="Q27" i="15"/>
  <c r="T27" i="15"/>
  <c r="I27" i="15"/>
  <c r="M27" i="15"/>
  <c r="U27" i="15"/>
  <c r="AJ97" i="14"/>
  <c r="AL21" i="14"/>
  <c r="AK21" i="14"/>
  <c r="AJ21" i="14"/>
  <c r="AL20" i="14"/>
  <c r="AK20" i="14"/>
  <c r="AJ20" i="14"/>
  <c r="AL19" i="14"/>
  <c r="AK19" i="14"/>
  <c r="AJ19" i="14"/>
  <c r="AL13" i="14"/>
  <c r="AK13" i="14"/>
  <c r="AJ13" i="14"/>
  <c r="AL11" i="14"/>
  <c r="AK11" i="14"/>
  <c r="AJ11" i="14"/>
  <c r="AL10" i="14"/>
  <c r="AK10" i="14"/>
  <c r="AJ10" i="14"/>
  <c r="AA56" i="12"/>
  <c r="W56" i="12"/>
  <c r="S56" i="12"/>
  <c r="O56" i="12"/>
  <c r="K56" i="12"/>
  <c r="G56" i="12"/>
  <c r="AA55" i="12"/>
  <c r="W55" i="12"/>
  <c r="S55" i="12"/>
  <c r="O55" i="12"/>
  <c r="K55" i="12"/>
  <c r="G55" i="12"/>
  <c r="AA54" i="12"/>
  <c r="W54" i="12"/>
  <c r="S54" i="12"/>
  <c r="O54" i="12"/>
  <c r="K54" i="12"/>
  <c r="G54" i="12"/>
  <c r="AA53" i="12"/>
  <c r="W53" i="12"/>
  <c r="S53" i="12"/>
  <c r="O53" i="12"/>
  <c r="K53" i="12"/>
  <c r="G53" i="12"/>
  <c r="AA52" i="12"/>
  <c r="W52" i="12"/>
  <c r="S52" i="12"/>
  <c r="O52" i="12"/>
  <c r="K52" i="12"/>
  <c r="G52" i="12"/>
  <c r="AA51" i="12"/>
  <c r="W51" i="12"/>
  <c r="S51" i="12"/>
  <c r="O51" i="12"/>
  <c r="K51" i="12"/>
  <c r="G51" i="12"/>
  <c r="AA50" i="12"/>
  <c r="W50" i="12"/>
  <c r="S50" i="12"/>
  <c r="O50" i="12"/>
  <c r="K50" i="12"/>
  <c r="G50" i="12"/>
  <c r="AA49" i="12"/>
  <c r="W49" i="12"/>
  <c r="S49" i="12"/>
  <c r="O49" i="12"/>
  <c r="K49" i="12"/>
  <c r="G49" i="12"/>
  <c r="AA48" i="12"/>
  <c r="W48" i="12"/>
  <c r="S48" i="12"/>
  <c r="O48" i="12"/>
  <c r="K48" i="12"/>
  <c r="G48" i="12"/>
  <c r="AA47" i="12"/>
  <c r="W47" i="12"/>
  <c r="S47" i="12"/>
  <c r="O47" i="12"/>
  <c r="K47" i="12"/>
  <c r="G47" i="12"/>
  <c r="AA46" i="12"/>
  <c r="W46" i="12"/>
  <c r="S46" i="12"/>
  <c r="O46" i="12"/>
  <c r="K46" i="12"/>
  <c r="G46" i="12"/>
  <c r="AA45" i="12"/>
  <c r="W45" i="12"/>
  <c r="S45" i="12"/>
  <c r="O45" i="12"/>
  <c r="K45" i="12"/>
  <c r="G45" i="12"/>
  <c r="AA112" i="14"/>
  <c r="W112" i="14"/>
  <c r="S112" i="14"/>
  <c r="O112" i="14"/>
  <c r="K112" i="14"/>
  <c r="G112" i="14"/>
  <c r="AA111" i="14"/>
  <c r="W111" i="14"/>
  <c r="O111" i="14"/>
  <c r="K111" i="14"/>
  <c r="G111" i="14"/>
  <c r="AA110" i="14"/>
  <c r="W110" i="14"/>
  <c r="S110" i="14"/>
  <c r="O110" i="14"/>
  <c r="K110" i="14"/>
  <c r="G110" i="14"/>
  <c r="W109" i="14"/>
  <c r="S109" i="14"/>
  <c r="O109" i="14"/>
  <c r="K109" i="14"/>
  <c r="G109" i="14"/>
  <c r="AA108" i="14"/>
  <c r="W108" i="14"/>
  <c r="S108" i="14"/>
  <c r="O108" i="14"/>
  <c r="K108" i="14"/>
  <c r="G108" i="14"/>
  <c r="AA107" i="14"/>
  <c r="W107" i="14"/>
  <c r="S107" i="14"/>
  <c r="O107" i="14"/>
  <c r="K107" i="14"/>
  <c r="G107" i="14"/>
  <c r="AA106" i="14"/>
  <c r="W106" i="14"/>
  <c r="S106" i="14"/>
  <c r="O106" i="14"/>
  <c r="K106" i="14"/>
  <c r="G106" i="14"/>
  <c r="AA105" i="14"/>
  <c r="W105" i="14"/>
  <c r="S105" i="14"/>
  <c r="O105" i="14"/>
  <c r="K105" i="14"/>
  <c r="G105" i="14"/>
  <c r="AA104" i="14"/>
  <c r="W104" i="14"/>
  <c r="S104" i="14"/>
  <c r="O104" i="14"/>
  <c r="K104" i="14"/>
  <c r="G104" i="14"/>
  <c r="AA103" i="14"/>
  <c r="W103" i="14"/>
  <c r="O103" i="14"/>
  <c r="K103" i="14"/>
  <c r="G103" i="14"/>
  <c r="AA102" i="14"/>
  <c r="W102" i="14"/>
  <c r="S102" i="14"/>
  <c r="O102" i="14"/>
  <c r="K102" i="14"/>
  <c r="G102" i="14"/>
  <c r="AA101" i="14"/>
  <c r="W101" i="14"/>
  <c r="S101" i="14"/>
  <c r="O101" i="14"/>
  <c r="K101" i="14"/>
  <c r="G101" i="14"/>
  <c r="AL87" i="14"/>
  <c r="V87" i="14"/>
  <c r="V98" i="14" s="1"/>
  <c r="R87" i="14"/>
  <c r="R98" i="14" s="1"/>
  <c r="N87" i="14"/>
  <c r="J87" i="14"/>
  <c r="J98" i="14" s="1"/>
  <c r="F87" i="14"/>
  <c r="U87" i="14"/>
  <c r="T87" i="14"/>
  <c r="AK87" i="14"/>
  <c r="AJ87" i="14"/>
  <c r="E97" i="14"/>
  <c r="D97" i="14"/>
  <c r="AM97" i="14"/>
  <c r="L87" i="14"/>
  <c r="M97" i="14"/>
  <c r="U97" i="14"/>
  <c r="Q87" i="14"/>
  <c r="P87" i="14"/>
  <c r="X97" i="14"/>
  <c r="AK97" i="14"/>
  <c r="X87" i="14"/>
  <c r="Q97" i="14"/>
  <c r="Y97" i="14"/>
  <c r="I97" i="14"/>
  <c r="M87" i="14"/>
  <c r="L97" i="14"/>
  <c r="T97" i="14"/>
  <c r="P97" i="14"/>
  <c r="H97" i="14"/>
  <c r="H98" i="14" s="1"/>
  <c r="R10" i="19" l="1"/>
  <c r="R29" i="19" s="1"/>
  <c r="R34" i="19" s="1"/>
  <c r="R10" i="20"/>
  <c r="R30" i="20" s="1"/>
  <c r="R35" i="20" s="1"/>
  <c r="R10" i="15"/>
  <c r="V10" i="20"/>
  <c r="V30" i="20" s="1"/>
  <c r="V35" i="20" s="1"/>
  <c r="V10" i="19"/>
  <c r="V29" i="19" s="1"/>
  <c r="V34" i="19" s="1"/>
  <c r="V10" i="15"/>
  <c r="V28" i="15" s="1"/>
  <c r="V34" i="15" s="1"/>
  <c r="H10" i="12"/>
  <c r="H10" i="15"/>
  <c r="H10" i="19"/>
  <c r="H10" i="20"/>
  <c r="J10" i="19"/>
  <c r="J29" i="19" s="1"/>
  <c r="J34" i="19" s="1"/>
  <c r="J10" i="15"/>
  <c r="J10" i="20"/>
  <c r="J30" i="20" s="1"/>
  <c r="J35" i="20" s="1"/>
  <c r="AL80" i="14"/>
  <c r="AL98" i="14" s="1"/>
  <c r="E98" i="14"/>
  <c r="AM19" i="14"/>
  <c r="AM11" i="14"/>
  <c r="AM10" i="14"/>
  <c r="AK80" i="14"/>
  <c r="V10" i="12"/>
  <c r="AJ80" i="14"/>
  <c r="AK27" i="15"/>
  <c r="AL27" i="15"/>
  <c r="AJ27" i="15"/>
  <c r="W57" i="12"/>
  <c r="U98" i="14"/>
  <c r="AM103" i="14"/>
  <c r="AM20" i="14"/>
  <c r="AM21" i="14"/>
  <c r="T98" i="14"/>
  <c r="L98" i="14"/>
  <c r="AM53" i="12"/>
  <c r="O55" i="15"/>
  <c r="AM48" i="15"/>
  <c r="AM27" i="15"/>
  <c r="G55" i="15"/>
  <c r="AA55" i="15"/>
  <c r="S55" i="15"/>
  <c r="S57" i="12"/>
  <c r="AA57" i="12"/>
  <c r="P98" i="14"/>
  <c r="D98" i="14"/>
  <c r="N98" i="14"/>
  <c r="K113" i="14"/>
  <c r="AM13" i="14"/>
  <c r="M98" i="14"/>
  <c r="I98" i="14"/>
  <c r="AM110" i="14"/>
  <c r="AM111" i="14"/>
  <c r="K55" i="15"/>
  <c r="AM46" i="15"/>
  <c r="AM51" i="15"/>
  <c r="AM52" i="15"/>
  <c r="AM53" i="15"/>
  <c r="W55" i="15"/>
  <c r="AM47" i="15"/>
  <c r="AM43" i="15"/>
  <c r="AM45" i="12"/>
  <c r="AM46" i="12"/>
  <c r="AM47" i="12"/>
  <c r="AM48" i="12"/>
  <c r="AM50" i="12"/>
  <c r="AM52" i="12"/>
  <c r="AM54" i="12"/>
  <c r="AM55" i="12"/>
  <c r="AM56" i="12"/>
  <c r="K57" i="12"/>
  <c r="AM49" i="12"/>
  <c r="AM51" i="12"/>
  <c r="G57" i="12"/>
  <c r="O57" i="12"/>
  <c r="G113" i="14"/>
  <c r="O113" i="14"/>
  <c r="AA113" i="14"/>
  <c r="AM105" i="14"/>
  <c r="AM106" i="14"/>
  <c r="AM107" i="14"/>
  <c r="AM108" i="14"/>
  <c r="Q98" i="14"/>
  <c r="S113" i="14"/>
  <c r="W113" i="14"/>
  <c r="AM109" i="14"/>
  <c r="AM102" i="14"/>
  <c r="AM104" i="14"/>
  <c r="AM112" i="14"/>
  <c r="AM101" i="14"/>
  <c r="Y98" i="14"/>
  <c r="X98" i="14"/>
  <c r="AM45" i="15"/>
  <c r="AM55" i="15" l="1"/>
  <c r="H28" i="15"/>
  <c r="H39" i="15" s="1"/>
  <c r="H34" i="15"/>
  <c r="H30" i="20"/>
  <c r="H41" i="20" s="1"/>
  <c r="H35" i="20"/>
  <c r="H29" i="19"/>
  <c r="H40" i="19" s="1"/>
  <c r="H34" i="19"/>
  <c r="H30" i="12"/>
  <c r="H41" i="12" s="1"/>
  <c r="H36" i="12"/>
  <c r="AJ98" i="14"/>
  <c r="AJ10" i="20" s="1"/>
  <c r="AJ30" i="20" s="1"/>
  <c r="AK98" i="14"/>
  <c r="AK10" i="20" s="1"/>
  <c r="AK30" i="20" s="1"/>
  <c r="D10" i="12"/>
  <c r="D10" i="19"/>
  <c r="D10" i="20"/>
  <c r="D10" i="15"/>
  <c r="L10" i="12"/>
  <c r="L10" i="20"/>
  <c r="L10" i="19"/>
  <c r="L10" i="15"/>
  <c r="X10" i="12"/>
  <c r="X36" i="12" s="1"/>
  <c r="X10" i="15"/>
  <c r="X10" i="19"/>
  <c r="X10" i="20"/>
  <c r="I10" i="12"/>
  <c r="I10" i="19"/>
  <c r="I10" i="20"/>
  <c r="I10" i="15"/>
  <c r="P10" i="12"/>
  <c r="P10" i="20"/>
  <c r="P10" i="15"/>
  <c r="P10" i="19"/>
  <c r="T10" i="12"/>
  <c r="T10" i="19"/>
  <c r="T10" i="20"/>
  <c r="T10" i="15"/>
  <c r="U10" i="12"/>
  <c r="U10" i="19"/>
  <c r="U10" i="15"/>
  <c r="U10" i="20"/>
  <c r="Y10" i="12"/>
  <c r="Y10" i="15"/>
  <c r="Y10" i="20"/>
  <c r="Y10" i="19"/>
  <c r="Q10" i="12"/>
  <c r="Q10" i="20"/>
  <c r="Q10" i="19"/>
  <c r="Q10" i="15"/>
  <c r="M10" i="12"/>
  <c r="M10" i="19"/>
  <c r="M10" i="15"/>
  <c r="M10" i="20"/>
  <c r="E10" i="12"/>
  <c r="E10" i="19"/>
  <c r="E10" i="15"/>
  <c r="E10" i="20"/>
  <c r="N10" i="20"/>
  <c r="N30" i="20" s="1"/>
  <c r="N35" i="20" s="1"/>
  <c r="N10" i="15"/>
  <c r="N28" i="15" s="1"/>
  <c r="N34" i="15" s="1"/>
  <c r="N10" i="19"/>
  <c r="N29" i="19" s="1"/>
  <c r="N34" i="19" s="1"/>
  <c r="R28" i="15"/>
  <c r="R34" i="15" s="1"/>
  <c r="R10" i="12"/>
  <c r="R30" i="12" s="1"/>
  <c r="R36" i="12" s="1"/>
  <c r="J10" i="12"/>
  <c r="J30" i="12" s="1"/>
  <c r="J36" i="12" s="1"/>
  <c r="J28" i="15"/>
  <c r="J34" i="15" s="1"/>
  <c r="N10" i="12"/>
  <c r="N30" i="12" s="1"/>
  <c r="N36" i="12" s="1"/>
  <c r="Z36" i="12"/>
  <c r="Z28" i="15"/>
  <c r="Z34" i="15" s="1"/>
  <c r="V30" i="12"/>
  <c r="V36" i="12" s="1"/>
  <c r="AM113" i="14"/>
  <c r="AM57" i="12"/>
  <c r="AM80" i="14"/>
  <c r="AK41" i="20" l="1"/>
  <c r="AK35" i="20"/>
  <c r="AJ41" i="20"/>
  <c r="AJ35" i="20"/>
  <c r="Y30" i="12"/>
  <c r="Y41" i="12" s="1"/>
  <c r="Y36" i="12"/>
  <c r="X59" i="12" s="1"/>
  <c r="D29" i="19"/>
  <c r="D40" i="19" s="1"/>
  <c r="D34" i="19"/>
  <c r="E30" i="20"/>
  <c r="E41" i="20" s="1"/>
  <c r="E35" i="20"/>
  <c r="Y29" i="19"/>
  <c r="Y40" i="19" s="1"/>
  <c r="Y34" i="19"/>
  <c r="X30" i="20"/>
  <c r="X35" i="20"/>
  <c r="E28" i="15"/>
  <c r="E39" i="15" s="1"/>
  <c r="E34" i="15"/>
  <c r="Y30" i="20"/>
  <c r="Y41" i="20" s="1"/>
  <c r="Y35" i="20"/>
  <c r="X29" i="19"/>
  <c r="X34" i="19"/>
  <c r="D28" i="15"/>
  <c r="D39" i="15" s="1"/>
  <c r="D34" i="15"/>
  <c r="E29" i="19"/>
  <c r="E40" i="19" s="1"/>
  <c r="E34" i="19"/>
  <c r="Y28" i="15"/>
  <c r="Y39" i="15" s="1"/>
  <c r="Y34" i="15"/>
  <c r="X28" i="15"/>
  <c r="X39" i="15" s="1"/>
  <c r="X34" i="15"/>
  <c r="D30" i="20"/>
  <c r="D41" i="20" s="1"/>
  <c r="D35" i="20"/>
  <c r="U30" i="20"/>
  <c r="U41" i="20" s="1"/>
  <c r="U35" i="20"/>
  <c r="U28" i="15"/>
  <c r="U39" i="15" s="1"/>
  <c r="U34" i="15"/>
  <c r="U29" i="19"/>
  <c r="U40" i="19" s="1"/>
  <c r="U34" i="19"/>
  <c r="T30" i="20"/>
  <c r="T41" i="20" s="1"/>
  <c r="T35" i="20"/>
  <c r="T28" i="15"/>
  <c r="T39" i="15" s="1"/>
  <c r="T34" i="15"/>
  <c r="T29" i="19"/>
  <c r="T40" i="19" s="1"/>
  <c r="T34" i="19"/>
  <c r="Q28" i="15"/>
  <c r="Q39" i="15" s="1"/>
  <c r="Q34" i="15"/>
  <c r="Q29" i="19"/>
  <c r="Q40" i="19" s="1"/>
  <c r="Q34" i="19"/>
  <c r="Q30" i="20"/>
  <c r="Q41" i="20" s="1"/>
  <c r="Q35" i="20"/>
  <c r="P29" i="19"/>
  <c r="P40" i="19" s="1"/>
  <c r="P58" i="19" s="1"/>
  <c r="P34" i="19"/>
  <c r="P28" i="15"/>
  <c r="P39" i="15" s="1"/>
  <c r="P34" i="15"/>
  <c r="P57" i="15" s="1"/>
  <c r="P30" i="20"/>
  <c r="P41" i="20" s="1"/>
  <c r="P35" i="20"/>
  <c r="M30" i="20"/>
  <c r="M41" i="20" s="1"/>
  <c r="M35" i="20"/>
  <c r="M28" i="15"/>
  <c r="M39" i="15" s="1"/>
  <c r="M34" i="15"/>
  <c r="M29" i="19"/>
  <c r="M40" i="19" s="1"/>
  <c r="M34" i="19"/>
  <c r="L28" i="15"/>
  <c r="L34" i="15"/>
  <c r="L29" i="19"/>
  <c r="L40" i="19" s="1"/>
  <c r="L58" i="19" s="1"/>
  <c r="L34" i="19"/>
  <c r="L30" i="20"/>
  <c r="L41" i="20" s="1"/>
  <c r="L35" i="20"/>
  <c r="I28" i="15"/>
  <c r="I39" i="15" s="1"/>
  <c r="I34" i="15"/>
  <c r="H57" i="15" s="1"/>
  <c r="I30" i="20"/>
  <c r="I41" i="20" s="1"/>
  <c r="H59" i="20" s="1"/>
  <c r="I35" i="20"/>
  <c r="I29" i="19"/>
  <c r="I40" i="19" s="1"/>
  <c r="H58" i="19" s="1"/>
  <c r="I34" i="19"/>
  <c r="E30" i="12"/>
  <c r="E41" i="12" s="1"/>
  <c r="E36" i="12"/>
  <c r="M30" i="12"/>
  <c r="M41" i="12" s="1"/>
  <c r="M36" i="12"/>
  <c r="Q30" i="12"/>
  <c r="Q41" i="12" s="1"/>
  <c r="Q36" i="12"/>
  <c r="U30" i="12"/>
  <c r="U41" i="12" s="1"/>
  <c r="U36" i="12"/>
  <c r="T30" i="12"/>
  <c r="T41" i="12" s="1"/>
  <c r="T36" i="12"/>
  <c r="P30" i="12"/>
  <c r="P41" i="12" s="1"/>
  <c r="P36" i="12"/>
  <c r="I30" i="12"/>
  <c r="I41" i="12" s="1"/>
  <c r="I36" i="12"/>
  <c r="H59" i="12" s="1"/>
  <c r="L30" i="12"/>
  <c r="L41" i="12" s="1"/>
  <c r="L36" i="12"/>
  <c r="D30" i="12"/>
  <c r="D41" i="12" s="1"/>
  <c r="D36" i="12"/>
  <c r="D59" i="12" s="1"/>
  <c r="AJ10" i="12"/>
  <c r="AJ30" i="12" s="1"/>
  <c r="AJ36" i="12" s="1"/>
  <c r="AJ10" i="19"/>
  <c r="AJ29" i="19" s="1"/>
  <c r="AJ10" i="15"/>
  <c r="AJ28" i="15" s="1"/>
  <c r="AK10" i="15"/>
  <c r="AK28" i="15" s="1"/>
  <c r="AK10" i="12"/>
  <c r="AK30" i="12" s="1"/>
  <c r="AK36" i="12" s="1"/>
  <c r="X30" i="12"/>
  <c r="AK10" i="19"/>
  <c r="AK29" i="19" s="1"/>
  <c r="AM98" i="14"/>
  <c r="AM10" i="20" s="1"/>
  <c r="AM30" i="20" s="1"/>
  <c r="AM35" i="20" s="1"/>
  <c r="F98" i="14"/>
  <c r="AL10" i="15" s="1"/>
  <c r="AL28" i="15" s="1"/>
  <c r="AL34" i="15" s="1"/>
  <c r="L57" i="15" l="1"/>
  <c r="L59" i="12"/>
  <c r="D59" i="20"/>
  <c r="T59" i="12"/>
  <c r="D57" i="15"/>
  <c r="L59" i="20"/>
  <c r="P59" i="20"/>
  <c r="T58" i="19"/>
  <c r="T59" i="20"/>
  <c r="D58" i="19"/>
  <c r="P59" i="12"/>
  <c r="T57" i="15"/>
  <c r="X57" i="15"/>
  <c r="AM41" i="20"/>
  <c r="AK39" i="15"/>
  <c r="AK34" i="15"/>
  <c r="AK40" i="19"/>
  <c r="AK34" i="19"/>
  <c r="AJ39" i="15"/>
  <c r="AJ34" i="15"/>
  <c r="AJ40" i="19"/>
  <c r="AJ34" i="19"/>
  <c r="X40" i="19"/>
  <c r="X58" i="19" s="1"/>
  <c r="L39" i="15"/>
  <c r="X41" i="20"/>
  <c r="X59" i="20" s="1"/>
  <c r="X41" i="12"/>
  <c r="AJ41" i="12"/>
  <c r="AK41" i="12"/>
  <c r="AM30" i="12"/>
  <c r="AM10" i="12"/>
  <c r="AL10" i="19"/>
  <c r="AL10" i="20"/>
  <c r="AL30" i="20" s="1"/>
  <c r="AL35" i="20" s="1"/>
  <c r="AL10" i="12"/>
  <c r="AL30" i="12" s="1"/>
  <c r="AM10" i="15"/>
  <c r="AM28" i="15" s="1"/>
  <c r="AM34" i="15" s="1"/>
  <c r="AM10" i="19"/>
  <c r="AM29" i="19" s="1"/>
  <c r="AM34" i="19" s="1"/>
  <c r="F10" i="20"/>
  <c r="F30" i="20" s="1"/>
  <c r="F35" i="20" s="1"/>
  <c r="F10" i="15"/>
  <c r="F28" i="15" s="1"/>
  <c r="F34" i="15" s="1"/>
  <c r="F10" i="19"/>
  <c r="F29" i="19" s="1"/>
  <c r="F10" i="12"/>
  <c r="F30" i="12" s="1"/>
  <c r="AM39" i="15" l="1"/>
  <c r="AM40" i="19"/>
  <c r="AM41" i="12"/>
  <c r="AL29" i="19"/>
  <c r="AL34" i="19" s="1"/>
  <c r="F34" i="19"/>
  <c r="AL36" i="12"/>
  <c r="F36" i="12"/>
</calcChain>
</file>

<file path=xl/sharedStrings.xml><?xml version="1.0" encoding="utf-8"?>
<sst xmlns="http://schemas.openxmlformats.org/spreadsheetml/2006/main" count="2883" uniqueCount="800">
  <si>
    <t>Kódszám</t>
  </si>
  <si>
    <t>K</t>
  </si>
  <si>
    <t>1.</t>
  </si>
  <si>
    <t>2.</t>
  </si>
  <si>
    <t>3.</t>
  </si>
  <si>
    <t>4.</t>
  </si>
  <si>
    <t>5.</t>
  </si>
  <si>
    <t>6.</t>
  </si>
  <si>
    <t>Tanulmányi terület/tantárgy</t>
  </si>
  <si>
    <t>Kreditet nem képező tantárgyak</t>
  </si>
  <si>
    <t>ELŐTANULMÁNYI REND</t>
  </si>
  <si>
    <t>ELŐTANULMÁNYI KÖTELEZETTSÉG</t>
  </si>
  <si>
    <t>Tantárgy</t>
  </si>
  <si>
    <t>kredit</t>
  </si>
  <si>
    <t>tantárgy kódja</t>
  </si>
  <si>
    <t>tantárgy jellege</t>
  </si>
  <si>
    <t>tanulmányi terület/tantárgy</t>
  </si>
  <si>
    <t xml:space="preserve"> TANÓRA-, KREDIT- ÉS VIZSGATERV </t>
  </si>
  <si>
    <t>Kreditet nem képező tantárgyak összesen:</t>
  </si>
  <si>
    <t>Aláírás (A)</t>
  </si>
  <si>
    <t>Beszámoló (B)</t>
  </si>
  <si>
    <t>Alapvizsga (AV)</t>
  </si>
  <si>
    <t>x</t>
  </si>
  <si>
    <t>SZÁMONKÉRÉSEK ÖSSZESÍTŐ</t>
  </si>
  <si>
    <t>Szakmai gyakorlat 1.</t>
  </si>
  <si>
    <t>Szakmai gyakorlat 2.</t>
  </si>
  <si>
    <t>FÉLÉVENKÉNT SZÁMONKÉRÉSEK ÖSSZESEN:</t>
  </si>
  <si>
    <t>félévi tanóra</t>
  </si>
  <si>
    <t>RBÜAB02</t>
  </si>
  <si>
    <t>RBÜAB01</t>
  </si>
  <si>
    <t>RBÜAB03</t>
  </si>
  <si>
    <t>RBÜAB04</t>
  </si>
  <si>
    <t>RKRIB05</t>
  </si>
  <si>
    <t>RKRIB06</t>
  </si>
  <si>
    <t>RARTB10</t>
  </si>
  <si>
    <t>RARTB20</t>
  </si>
  <si>
    <t>RBATB13</t>
  </si>
  <si>
    <t>RARTB02</t>
  </si>
  <si>
    <t>RRVTB01</t>
  </si>
  <si>
    <t>RKNIB12</t>
  </si>
  <si>
    <t>RKNIB13</t>
  </si>
  <si>
    <t>RKNIB14</t>
  </si>
  <si>
    <t>RBGVB08</t>
  </si>
  <si>
    <t>Bűnügyi szolgálati ismeretek 2.</t>
  </si>
  <si>
    <t>RBGVB07</t>
  </si>
  <si>
    <t>Bűnügyi szolgálati ismeretek 3.</t>
  </si>
  <si>
    <t>Szakmai gyakorlat 3.</t>
  </si>
  <si>
    <t>RKNIB19</t>
  </si>
  <si>
    <t>KV</t>
  </si>
  <si>
    <t>BÜNTETŐELJÁRÁS JOG SZIGORLAT</t>
  </si>
  <si>
    <t>RBÜAB10</t>
  </si>
  <si>
    <t>BÜNTETŐJOG ZV</t>
  </si>
  <si>
    <t>RKRIB08</t>
  </si>
  <si>
    <t>KRIMINALISZTIKA ZV</t>
  </si>
  <si>
    <t>RBGVB47</t>
  </si>
  <si>
    <t>BŰNÜGYI SZOLGÁLATI ISMERETEK ZV</t>
  </si>
  <si>
    <t>Bűnügyi szolgálati ismeretek 1.</t>
  </si>
  <si>
    <t>RBGVB09</t>
  </si>
  <si>
    <t>RKBTB60</t>
  </si>
  <si>
    <t>Kollokvium (K)</t>
  </si>
  <si>
    <t>Kollokvium (((zárvizsga tárgy((K(Z)))</t>
  </si>
  <si>
    <t>RBÜEB08</t>
  </si>
  <si>
    <t xml:space="preserve">számonkérés   </t>
  </si>
  <si>
    <t xml:space="preserve">számonkérés    </t>
  </si>
  <si>
    <t>elmélet + gyakorlat heti összes tanóra</t>
  </si>
  <si>
    <t>Törzsanyag tárgyai</t>
  </si>
  <si>
    <t>ÉÉ</t>
  </si>
  <si>
    <t>GYJ</t>
  </si>
  <si>
    <t>RKRIB19</t>
  </si>
  <si>
    <t>RKPTB03</t>
  </si>
  <si>
    <t>RKPTB04</t>
  </si>
  <si>
    <t>TÖRZSANYAG ÖSSZESEN</t>
  </si>
  <si>
    <t>ZV</t>
  </si>
  <si>
    <t>RFTTB01</t>
  </si>
  <si>
    <t>Évközi értékelés  (ÉÉ)</t>
  </si>
  <si>
    <t>Évközi értékelés (((zárvizsga tárgy((ÉÉ(Z)))</t>
  </si>
  <si>
    <t>Gyakorlati jegy(GYJ)</t>
  </si>
  <si>
    <t>Gyakorlati jegy (((zárvizsga tárgy((GYJ(Z)))</t>
  </si>
  <si>
    <t>Komplex vizsga (KV)</t>
  </si>
  <si>
    <t>Szigorlat (SZG)</t>
  </si>
  <si>
    <t>Zárvizsga tárgy(ZV)</t>
  </si>
  <si>
    <t>ÖSSZES TANÓRA</t>
  </si>
  <si>
    <t>Szakirány/specializáció tárgyai</t>
  </si>
  <si>
    <t>Szakirány/specializáció összesen</t>
  </si>
  <si>
    <t xml:space="preserve"> SZAKON ÖSSZESEN</t>
  </si>
  <si>
    <t>ÖSSZES TANÓRARENDI KONTAKTÓRA</t>
  </si>
  <si>
    <t xml:space="preserve"> </t>
  </si>
  <si>
    <t>Összesen</t>
  </si>
  <si>
    <t>számonkérés</t>
  </si>
  <si>
    <t>félévi összes</t>
  </si>
  <si>
    <t>összes</t>
  </si>
  <si>
    <t>Infokommunikációs hálózatok és távközlési rendszerek</t>
  </si>
  <si>
    <t>TÁRGYFELELŐS SZERVEZETI EGYSÉG</t>
  </si>
  <si>
    <t>TÁRGYFELELŐS SZEMÉLY</t>
  </si>
  <si>
    <t>RKRJB15</t>
  </si>
  <si>
    <t>RKRJB16</t>
  </si>
  <si>
    <t>RRMTB04</t>
  </si>
  <si>
    <t>RRMTB07</t>
  </si>
  <si>
    <t>RRMTB06</t>
  </si>
  <si>
    <t>RKRIB20</t>
  </si>
  <si>
    <t>RBGVB88</t>
  </si>
  <si>
    <t>Szabadon választható tantárgyak</t>
  </si>
  <si>
    <t>K(Z)</t>
  </si>
  <si>
    <t>Technikai bűnügyi hírszerzés</t>
  </si>
  <si>
    <t>RINTB09</t>
  </si>
  <si>
    <t>Kibernyomozói munka a terepen</t>
  </si>
  <si>
    <t>RBGVB49</t>
  </si>
  <si>
    <t>elmélet</t>
  </si>
  <si>
    <t>gyakorlat</t>
  </si>
  <si>
    <t>7.</t>
  </si>
  <si>
    <t>8.</t>
  </si>
  <si>
    <t>BŰNÜGYI ALAPKÉPZÉSI SZAK</t>
  </si>
  <si>
    <t>RTKTB51</t>
  </si>
  <si>
    <t>RTKTB52</t>
  </si>
  <si>
    <t>RTKTB53</t>
  </si>
  <si>
    <t>RTKTB54</t>
  </si>
  <si>
    <t>RTKTB55</t>
  </si>
  <si>
    <t>RTKTB56</t>
  </si>
  <si>
    <t>RTKTB57</t>
  </si>
  <si>
    <t>RTKTB58</t>
  </si>
  <si>
    <t>Szakmai gyakorlat 4.</t>
  </si>
  <si>
    <t>X</t>
  </si>
  <si>
    <t>Szakmai gyakorlat</t>
  </si>
  <si>
    <t>teljes idejű képzésben, nappali munkarend szerint tanuló hallgatók részére</t>
  </si>
  <si>
    <t>Szakirány tárgyai</t>
  </si>
  <si>
    <t>Szakirány összesen</t>
  </si>
  <si>
    <t>RKNIB20</t>
  </si>
  <si>
    <t>RKNIB21</t>
  </si>
  <si>
    <t>RKNIB22</t>
  </si>
  <si>
    <t>RBÜEB11</t>
  </si>
  <si>
    <t>RBÜEB12</t>
  </si>
  <si>
    <t>RBÜEB13</t>
  </si>
  <si>
    <t xml:space="preserve">RKROB09 </t>
  </si>
  <si>
    <t>RKMTB01</t>
  </si>
  <si>
    <t>RKMTB02</t>
  </si>
  <si>
    <t>RINTB07</t>
  </si>
  <si>
    <t>RBGVB54</t>
  </si>
  <si>
    <t>Csúcstechnológiai bűnözés informatikai alapjai</t>
  </si>
  <si>
    <t xml:space="preserve">Igazságügyi orvostan </t>
  </si>
  <si>
    <t>ÖSSZESEN</t>
  </si>
  <si>
    <t>RBGVB23</t>
  </si>
  <si>
    <t>Humán információszerzés 1.</t>
  </si>
  <si>
    <t>RBGVB24</t>
  </si>
  <si>
    <t>Humán információszerzés 2.</t>
  </si>
  <si>
    <t>BŰNÜGYI SZOLGÁLATI ISMERETEK és HUMÁN INFORMÁCIÓSZERZÉS ZV</t>
  </si>
  <si>
    <t>RBGVB14</t>
  </si>
  <si>
    <t>Gazdaságvédelmi közgazdaságtan</t>
  </si>
  <si>
    <t>Gazdaságvédelmi pénzügyi jog 2.</t>
  </si>
  <si>
    <t>Gazdaságvédelmi szakismeretek 1.</t>
  </si>
  <si>
    <t>Gazdaságvédelmi szakismeretek 2.</t>
  </si>
  <si>
    <t>RBGVB132</t>
  </si>
  <si>
    <t>GAZDASÁGVÉDELMI ZV</t>
  </si>
  <si>
    <t>RBGVB82</t>
  </si>
  <si>
    <t>Infokommunikációs eszközök (KIB)</t>
  </si>
  <si>
    <t>RBGVB84</t>
  </si>
  <si>
    <t>Adatvédelmi ismeretek</t>
  </si>
  <si>
    <t>RBGVB85</t>
  </si>
  <si>
    <t xml:space="preserve">A kiberbűnözés büntetőjogi sajátosságai </t>
  </si>
  <si>
    <t>RBGVB89</t>
  </si>
  <si>
    <t>RBGVB91</t>
  </si>
  <si>
    <t>RBGVB142</t>
  </si>
  <si>
    <t>KIBER BŰNÖZÉS ELLENI ISMERETEK KOMPLEX ZV</t>
  </si>
  <si>
    <t>BŰNÜLDÖZÉSI SZAKIRÁNY</t>
  </si>
  <si>
    <t>BŰNÜGYI  ALAPKÉPZÉSI SZAK</t>
  </si>
  <si>
    <t xml:space="preserve"> BŰNÜGYI FELDERÍTŐ SZAKIRÁNY</t>
  </si>
  <si>
    <t xml:space="preserve"> teljes idejű képzésben, nappali munkarend szerint tanuló hallgatók részére</t>
  </si>
  <si>
    <t xml:space="preserve"> GAZDASÁGI NYOMOZÓ SZAKIRÁNY</t>
  </si>
  <si>
    <t xml:space="preserve"> KIBERNYOMOZÓ SZAKIRÁNY</t>
  </si>
  <si>
    <t>érvényes 2024/2025-ös tanévtől felmenő rendszerben</t>
  </si>
  <si>
    <t>Szigorlat/Záróvizsga</t>
  </si>
  <si>
    <t>Szakdolgozat</t>
  </si>
  <si>
    <t>BŰNÜGYI   ALAPKÉPZÉSI SZAK</t>
  </si>
  <si>
    <t xml:space="preserve">Nemzetbiztonsági ismeretek </t>
  </si>
  <si>
    <t>SZAKMAI GYAKORLAT ÖSSZESEN</t>
  </si>
  <si>
    <t xml:space="preserve">  MINDÖSSZESEN</t>
  </si>
  <si>
    <t>RRMTB08</t>
  </si>
  <si>
    <t>Rendészet pszichológiája</t>
  </si>
  <si>
    <t>GYJ(SZG)</t>
  </si>
  <si>
    <t xml:space="preserve">RKROB08 </t>
  </si>
  <si>
    <r>
      <t xml:space="preserve">Rendészettörténet és rendészeti elméletek </t>
    </r>
    <r>
      <rPr>
        <b/>
        <sz val="10"/>
        <color rgb="FF00B050"/>
        <rFont val="Verdana"/>
        <family val="2"/>
      </rPr>
      <t/>
    </r>
  </si>
  <si>
    <t>SZG</t>
  </si>
  <si>
    <t xml:space="preserve">Alapkiképzés </t>
  </si>
  <si>
    <t xml:space="preserve">Szabálysértési alapismeretek </t>
  </si>
  <si>
    <t xml:space="preserve">Magyarország stratégiai dimenziói a múltban és ma </t>
  </si>
  <si>
    <t xml:space="preserve">Civilizációnk kihívásai  </t>
  </si>
  <si>
    <t xml:space="preserve">Védelem és közszolgálat </t>
  </si>
  <si>
    <t xml:space="preserve">Közös Közszolgálati Gyakorlat  </t>
  </si>
  <si>
    <t xml:space="preserve">Alkotmányjogi alapintézmények </t>
  </si>
  <si>
    <t xml:space="preserve">Közigazgatás alapintézményei </t>
  </si>
  <si>
    <t xml:space="preserve">Rendészeti testnevelés 1. </t>
  </si>
  <si>
    <t xml:space="preserve">Rendészeti testnevelés 2. </t>
  </si>
  <si>
    <t xml:space="preserve">Rendészeti testnevelés 3. </t>
  </si>
  <si>
    <t xml:space="preserve">Rendészeti testnevelés 4. </t>
  </si>
  <si>
    <t xml:space="preserve">Rendészeti testnevelés 5. </t>
  </si>
  <si>
    <t xml:space="preserve">Rendészeti testnevelés 6. </t>
  </si>
  <si>
    <t xml:space="preserve">Rendészeti testnevelés 7. </t>
  </si>
  <si>
    <t xml:space="preserve">Rendészeti testnevelés 8. </t>
  </si>
  <si>
    <t>Csapatszolgálat</t>
  </si>
  <si>
    <t xml:space="preserve">Intézkedéstaktika 2. </t>
  </si>
  <si>
    <t xml:space="preserve">Intézkedéstaktika 3.  </t>
  </si>
  <si>
    <t xml:space="preserve">Intézkedéstaktika 4. </t>
  </si>
  <si>
    <t xml:space="preserve">Intézkedéstaktika 5. </t>
  </si>
  <si>
    <t xml:space="preserve">Intézkedéstaktika 6. </t>
  </si>
  <si>
    <t xml:space="preserve">Intézkedéstaktika 7. </t>
  </si>
  <si>
    <t xml:space="preserve">Büntetőjog 1. </t>
  </si>
  <si>
    <t xml:space="preserve">Büntetőjog 2. </t>
  </si>
  <si>
    <t xml:space="preserve">Büntetőjog 3. </t>
  </si>
  <si>
    <t xml:space="preserve">Büntetőjog 4. </t>
  </si>
  <si>
    <t xml:space="preserve">Büntetőeljárás-jog 1. </t>
  </si>
  <si>
    <t xml:space="preserve">Büntetőeljárás-jog 2. </t>
  </si>
  <si>
    <t xml:space="preserve">Elméleti kriminológia </t>
  </si>
  <si>
    <t xml:space="preserve">Gyakorlati kriminológia </t>
  </si>
  <si>
    <t xml:space="preserve">Informatika </t>
  </si>
  <si>
    <t>GYJ (Z)</t>
  </si>
  <si>
    <t>Büntetőjogi repetitórium</t>
  </si>
  <si>
    <t xml:space="preserve">Krimináltechnika 1. </t>
  </si>
  <si>
    <t xml:space="preserve">Krimináltechnika 2. </t>
  </si>
  <si>
    <t xml:space="preserve">Krimináltaktika 1. </t>
  </si>
  <si>
    <t xml:space="preserve">Krimináltaktika 2. </t>
  </si>
  <si>
    <t xml:space="preserve">Kriminálmetodika 1. </t>
  </si>
  <si>
    <t xml:space="preserve">Kriminálmetodika 2. </t>
  </si>
  <si>
    <t xml:space="preserve">Rendészeti hatósági eljárásjog 1. </t>
  </si>
  <si>
    <t xml:space="preserve">Rendészeti hatósági eljárásjog 2. </t>
  </si>
  <si>
    <t xml:space="preserve">Rendészeti civiljog </t>
  </si>
  <si>
    <t xml:space="preserve">A rendészet nemzetközi és uniós jogi alapjai </t>
  </si>
  <si>
    <t xml:space="preserve">Rendészet és alapjogok </t>
  </si>
  <si>
    <t xml:space="preserve">Idegenjog </t>
  </si>
  <si>
    <t xml:space="preserve">Kriminálpszichológia 1. </t>
  </si>
  <si>
    <t xml:space="preserve">Kriminálpszichológia 2. </t>
  </si>
  <si>
    <t xml:space="preserve">Vezetés- és szervezéselmélet </t>
  </si>
  <si>
    <t xml:space="preserve">Konfliktuskezelési tréning </t>
  </si>
  <si>
    <t xml:space="preserve">Rendészeti etika, integritástréning </t>
  </si>
  <si>
    <t xml:space="preserve">Rendészeti kommunikáció tréning </t>
  </si>
  <si>
    <t xml:space="preserve">Irányítói vezetői kompetenciafejlesztő tréning </t>
  </si>
  <si>
    <t xml:space="preserve">Szabadon választható 1. </t>
  </si>
  <si>
    <t xml:space="preserve">Szabadon választható 2. </t>
  </si>
  <si>
    <t xml:space="preserve">Szabadon választható 3. </t>
  </si>
  <si>
    <t xml:space="preserve">Szabadon választható 4. </t>
  </si>
  <si>
    <t xml:space="preserve">Büntetőeljárás-jog 3. </t>
  </si>
  <si>
    <t>ÉÉ(SZG)</t>
  </si>
  <si>
    <t>Bűnügyi szaknyelv 1.</t>
  </si>
  <si>
    <t>Bűnügyi szaknyelv 2.</t>
  </si>
  <si>
    <t>ÉÉ(Z)</t>
  </si>
  <si>
    <t>Csúcstechnológiai bűnözés</t>
  </si>
  <si>
    <t>Bűnügyi hírszerzés aktualitásai</t>
  </si>
  <si>
    <t>Agresszió és szexuális devianciák a kibertérben</t>
  </si>
  <si>
    <t>A felderítés adminisztratív aspektusai</t>
  </si>
  <si>
    <t>K(SZG)</t>
  </si>
  <si>
    <t xml:space="preserve">Általános rendészeti szaknyelv 1. </t>
  </si>
  <si>
    <t xml:space="preserve">Általános rendészeti szaknyelv 2. </t>
  </si>
  <si>
    <t xml:space="preserve">Általános rendészeti szaknyelv 3. </t>
  </si>
  <si>
    <t xml:space="preserve">Általános rendészeti szaknyelv 4. </t>
  </si>
  <si>
    <t xml:space="preserve">A bűnügyi hírszerzés elemzői támogatása </t>
  </si>
  <si>
    <t>Kreditet nem képező tantárgyak összesen</t>
  </si>
  <si>
    <t>KR</t>
  </si>
  <si>
    <t>LUDOVIKA FESZTIVÁL SZABADEGYETEM</t>
  </si>
  <si>
    <t>A</t>
  </si>
  <si>
    <t xml:space="preserve">Pénzügyi és szervezett bűnözés a kibertérben </t>
  </si>
  <si>
    <t>Információs társadalom és biztonsága</t>
  </si>
  <si>
    <t>SZAKDOLGOZAT ÖSSZESEN</t>
  </si>
  <si>
    <t>Büntetőjog 5.</t>
  </si>
  <si>
    <t>RBÜAB05</t>
  </si>
  <si>
    <t xml:space="preserve">Intézkedéstaktika 1. és Lőkiképzés </t>
  </si>
  <si>
    <t>K (Z)</t>
  </si>
  <si>
    <t>Szakdolgozat módszertan</t>
  </si>
  <si>
    <t xml:space="preserve">Szakdolgozat konzultáció </t>
  </si>
  <si>
    <t xml:space="preserve">Integrált rendészeti ismeretek </t>
  </si>
  <si>
    <t>ÉÉK(Z)</t>
  </si>
  <si>
    <t>B(Z)</t>
  </si>
  <si>
    <t>Csúcstechnológiai bűnözés és nyomozása 1.</t>
  </si>
  <si>
    <t>Csúcstechnológiai bűnözés és nyomozása 2.</t>
  </si>
  <si>
    <t>RINYB21</t>
  </si>
  <si>
    <t>RINYB22</t>
  </si>
  <si>
    <t>RINYB23</t>
  </si>
  <si>
    <t>RINYB24</t>
  </si>
  <si>
    <t>RINYB60</t>
  </si>
  <si>
    <t>RINYB61</t>
  </si>
  <si>
    <t>RRETB12</t>
  </si>
  <si>
    <t>ÁEKMTB55</t>
  </si>
  <si>
    <t>SZV</t>
  </si>
  <si>
    <t>„Szent László Program – Erdély felfedezése”</t>
  </si>
  <si>
    <t>ÁNTK - Európai Köz- és Magánjogi Tanszék</t>
  </si>
  <si>
    <t>Dr. Orbán Endre</t>
  </si>
  <si>
    <t>RTKTB87</t>
  </si>
  <si>
    <t>Aerobik</t>
  </si>
  <si>
    <t>Testnevelési és Küzdősportok Tanszék</t>
  </si>
  <si>
    <t>Dr. Benczéné Bagó Andrea</t>
  </si>
  <si>
    <t>RTKTB89</t>
  </si>
  <si>
    <t>Kondicionálás</t>
  </si>
  <si>
    <t xml:space="preserve">Nagy Ádám Ferenc </t>
  </si>
  <si>
    <t>RTKTB88</t>
  </si>
  <si>
    <t>Labdarúgás</t>
  </si>
  <si>
    <t xml:space="preserve">Dr. Freyer Gyula Tamás </t>
  </si>
  <si>
    <t>RTKTB98</t>
  </si>
  <si>
    <t>Lovaglás elmélete és gyakorlati alapjai</t>
  </si>
  <si>
    <t>Dr. Freyer Gyula Tamás</t>
  </si>
  <si>
    <t>ÁTKTM49</t>
  </si>
  <si>
    <t xml:space="preserve">A vívás gyakorlati alapjai </t>
  </si>
  <si>
    <t>ÁNTK - Társadalmi Kommunikáció Tanszék</t>
  </si>
  <si>
    <t>Dr. Bartóki-Gönczy Balázs</t>
  </si>
  <si>
    <t>RINYB25</t>
  </si>
  <si>
    <t>Angol migrációs szaknyelv 1.</t>
  </si>
  <si>
    <t>Idegennyelvi és Szaknyelvi Lektorátus</t>
  </si>
  <si>
    <t>RINYB26</t>
  </si>
  <si>
    <t>Angol migrációs szaknyelv 2.</t>
  </si>
  <si>
    <t>RINYB27</t>
  </si>
  <si>
    <t>Angol kommunikációs rendészeti szaknyelv 1.</t>
  </si>
  <si>
    <t>Kudar Mariann</t>
  </si>
  <si>
    <t>RINYB29</t>
  </si>
  <si>
    <t>Rendészeti szaknyelvi nyelvvizsgára felkészítés 1.</t>
  </si>
  <si>
    <t>RINYB30</t>
  </si>
  <si>
    <t>Rendészeti szaknyelvi nyelvvizsgára felkészítés 2.</t>
  </si>
  <si>
    <t>RINYB39</t>
  </si>
  <si>
    <t xml:space="preserve">Angol B2 nyelvvizsga felkészítő </t>
  </si>
  <si>
    <t>RINYB40</t>
  </si>
  <si>
    <t>Angol B2 nyelvvizsga felkészítő 2.</t>
  </si>
  <si>
    <t>RINYB41</t>
  </si>
  <si>
    <t>Angol középfokú szintre hozó 1.</t>
  </si>
  <si>
    <t>Dr. Nagy György</t>
  </si>
  <si>
    <t>RINYB42</t>
  </si>
  <si>
    <t>Angol középfokú szintre hozó 2.</t>
  </si>
  <si>
    <t>RINYB43</t>
  </si>
  <si>
    <t>Angol középfokú szintre hozó 3.</t>
  </si>
  <si>
    <t>Barnucz Nóra</t>
  </si>
  <si>
    <t>RINYB44</t>
  </si>
  <si>
    <t>Angol középfokú szintre hozó 4.</t>
  </si>
  <si>
    <t>RINYB31</t>
  </si>
  <si>
    <t>Német rendészeti szaknyelv 1.</t>
  </si>
  <si>
    <t>Veres-Faddi Nikolett</t>
  </si>
  <si>
    <t>RINYB32</t>
  </si>
  <si>
    <t>Német rendészeti szaknyelv 2.</t>
  </si>
  <si>
    <t>RINYB33</t>
  </si>
  <si>
    <t>Plurális rendészeti angol szaknyelv 1.</t>
  </si>
  <si>
    <t>RINYB34</t>
  </si>
  <si>
    <t>Plurális rendészeti angol szaknyelv 2.</t>
  </si>
  <si>
    <t>RHRTB65</t>
  </si>
  <si>
    <t>Úti okmányok vizsgálata</t>
  </si>
  <si>
    <t>Határrendészeti Tanszék</t>
  </si>
  <si>
    <t>Dr. Balla József</t>
  </si>
  <si>
    <t>RHRTB22</t>
  </si>
  <si>
    <t>A schengeni egyezménnyel kapcsolatos rendészeti és biztonsági tanulmányok</t>
  </si>
  <si>
    <t>Vájlok László</t>
  </si>
  <si>
    <t>RBATB20</t>
  </si>
  <si>
    <t>A külföldiek integrációja hazánkban és az Európai Unióban</t>
  </si>
  <si>
    <t>B</t>
  </si>
  <si>
    <t>Klenner Zoltán</t>
  </si>
  <si>
    <t>RBATB49</t>
  </si>
  <si>
    <t>Híres magyarok – az állampolgárság megállapítása és az államérdekű honosítás speciális szabályai</t>
  </si>
  <si>
    <t xml:space="preserve">dr. Mágó Barbara </t>
  </si>
  <si>
    <t>RNETB03</t>
  </si>
  <si>
    <t>Az Európai Elfogatóparancs és átadási eljárás</t>
  </si>
  <si>
    <t>Igazgatásrendészeti és Nemzetközi Rendészeti Tanszék</t>
  </si>
  <si>
    <t>dr. Fachet Gergő</t>
  </si>
  <si>
    <t>RJITB07</t>
  </si>
  <si>
    <t>Értékpapírjogi és tőkepiaci ismeretek</t>
  </si>
  <si>
    <t>dr. Schubauerné dr. Hargitai Veronika</t>
  </si>
  <si>
    <t>RARTB16</t>
  </si>
  <si>
    <t>Gyűlölet-bűncselekmények: bűnüldözés és bűnmegelőzés az Euróapi Unióban</t>
  </si>
  <si>
    <t>RKRJB25</t>
  </si>
  <si>
    <t>Humánerőforrás gazdálkodás</t>
  </si>
  <si>
    <t>dr. Sipos Csilla</t>
  </si>
  <si>
    <t>RKRJB26</t>
  </si>
  <si>
    <t>Munkajog a gyakorlatban</t>
  </si>
  <si>
    <t>RJITB06</t>
  </si>
  <si>
    <t>Vagyonjogi kérdések a rendészeti tevékenységben</t>
  </si>
  <si>
    <t xml:space="preserve">RBGVB36 </t>
  </si>
  <si>
    <t>Bűnelemzés a modern bűnüldözésben</t>
  </si>
  <si>
    <t>dr. Németh Ágota</t>
  </si>
  <si>
    <t>Dr. Gyaraki Réka</t>
  </si>
  <si>
    <t xml:space="preserve">RBGVB134 </t>
  </si>
  <si>
    <t>A bűnügyi hírszerzés gyakorlata 1. </t>
  </si>
  <si>
    <t>Dr. Nyeste Péter</t>
  </si>
  <si>
    <t>RBGVB135</t>
  </si>
  <si>
    <t>A bűnügyi hírszerzés gyakorlata 2. </t>
  </si>
  <si>
    <t>RBGVB136</t>
  </si>
  <si>
    <t>A bűnügyi hírszerzés gyakorlata 3. </t>
  </si>
  <si>
    <t>RBGVB137</t>
  </si>
  <si>
    <t>A környezeti bűncselekmények elleni nemzetközi és hazai fellépés</t>
  </si>
  <si>
    <t>dr. Zsigmond Csaba</t>
  </si>
  <si>
    <t>RBGVB138</t>
  </si>
  <si>
    <t>Bankok biztonsága, védelmi megoldásai</t>
  </si>
  <si>
    <t>dr. Simon Béla</t>
  </si>
  <si>
    <t>RBGVB144</t>
  </si>
  <si>
    <t>Dr. Károlyi László</t>
  </si>
  <si>
    <t>RBGVB147</t>
  </si>
  <si>
    <t>Új típusú információszerzés a bűnüldözésben</t>
  </si>
  <si>
    <t xml:space="preserve">Bv. intézetek kriminalisztikája testközelben </t>
  </si>
  <si>
    <t>Büntetés-végrehajtási Tanszék</t>
  </si>
  <si>
    <t>RFTTB02</t>
  </si>
  <si>
    <t>Környezet- és természet elleni bűncselekmények kriminálmetodikája</t>
  </si>
  <si>
    <t>RFTTB05</t>
  </si>
  <si>
    <t>Bűnügyi helyszínelés a gyakorlatban</t>
  </si>
  <si>
    <t>Krimináltechnikai Tanszék</t>
  </si>
  <si>
    <t>RMORB04</t>
  </si>
  <si>
    <t>Atomerőművek biztonsága</t>
  </si>
  <si>
    <t>MÖRT</t>
  </si>
  <si>
    <t xml:space="preserve">dr. Rottler Violetta </t>
  </si>
  <si>
    <t>RMORB56</t>
  </si>
  <si>
    <t>Személyvédelem</t>
  </si>
  <si>
    <t>RMORB79</t>
  </si>
  <si>
    <t>Egyetemi Polgárőrség</t>
  </si>
  <si>
    <t>dr. Kovács Sándor</t>
  </si>
  <si>
    <t>RRETB09</t>
  </si>
  <si>
    <t>Sportrendészet</t>
  </si>
  <si>
    <t>Rendészetelméleti és -történeti Tanszék</t>
  </si>
  <si>
    <t>Dr. Nagy-Tóth Nikolett Ágnes</t>
  </si>
  <si>
    <t>RRETB11</t>
  </si>
  <si>
    <t>Az Oroszországi Föderáció rendészeti rendszerei</t>
  </si>
  <si>
    <t>dr. Deák József</t>
  </si>
  <si>
    <t>RVPTB142</t>
  </si>
  <si>
    <t>Bevételi hatóságok nemzetközi együttműködése</t>
  </si>
  <si>
    <t>Vám- és Pénzügyőri Tanszék</t>
  </si>
  <si>
    <t>RVPTB145</t>
  </si>
  <si>
    <t>Az emberi erőforrás, mint érték a rendészetben</t>
  </si>
  <si>
    <t>Dr. Magasvári Adrienn</t>
  </si>
  <si>
    <t>RVPTB141</t>
  </si>
  <si>
    <t>Narkológia</t>
  </si>
  <si>
    <t>Erdős Ákos</t>
  </si>
  <si>
    <t>RVPTB140</t>
  </si>
  <si>
    <t>Tudatos adózás</t>
  </si>
  <si>
    <t>RKBTB26</t>
  </si>
  <si>
    <t xml:space="preserve">Közlekedési büntetőjog </t>
  </si>
  <si>
    <t>Közbiztonsági Tanszék</t>
  </si>
  <si>
    <t>Dr. Major Róbert</t>
  </si>
  <si>
    <t>Büntető-eljárásjogi Tanszék</t>
  </si>
  <si>
    <t>RBÜEB10</t>
  </si>
  <si>
    <t>A büntetőeljárás aktuális kihívásai</t>
  </si>
  <si>
    <t>Dr. Vári Vince</t>
  </si>
  <si>
    <t>RBÜEB17</t>
  </si>
  <si>
    <t>Az állami büntetőhatalom elmélete és gyakorlata</t>
  </si>
  <si>
    <t>Bűntetőjogi Tanszék</t>
  </si>
  <si>
    <t>RBÜAB11</t>
  </si>
  <si>
    <t>A bűnhalmazatok gyakorlati problémái</t>
  </si>
  <si>
    <t>Dr. Pallagi Anikó</t>
  </si>
  <si>
    <t>RBÜAB14</t>
  </si>
  <si>
    <t>A büntetőjogszabály értelmezése</t>
  </si>
  <si>
    <t>RNYTB03</t>
  </si>
  <si>
    <t>A szolgálati kutya alkalmazása</t>
  </si>
  <si>
    <t>dr. Frigyer László</t>
  </si>
  <si>
    <t>RRVTB08</t>
  </si>
  <si>
    <t>Rendészeti önkéntes gyakorlat</t>
  </si>
  <si>
    <t>Rendészeti Vezetéstudományi Tanszék</t>
  </si>
  <si>
    <t>Dr. Kovács Gábor</t>
  </si>
  <si>
    <t>RRVTB09</t>
  </si>
  <si>
    <t xml:space="preserve">Rendészeti menedzsment </t>
  </si>
  <si>
    <t>Dr. Kovács István</t>
  </si>
  <si>
    <t>RINYB52</t>
  </si>
  <si>
    <t>Orosz nyelv kezdőknek 1.</t>
  </si>
  <si>
    <t>Nagy Éva</t>
  </si>
  <si>
    <t>RINYB56</t>
  </si>
  <si>
    <t>Orosz nyelv haladóknak 1.</t>
  </si>
  <si>
    <t>RBGVB149</t>
  </si>
  <si>
    <t xml:space="preserve">Mesterséges intelligencia alkalmazása </t>
  </si>
  <si>
    <t>Dr. Kovács Zoltán</t>
  </si>
  <si>
    <t>RKBTB58</t>
  </si>
  <si>
    <t xml:space="preserve">A vallás különös szerepe a közszolgálatban </t>
  </si>
  <si>
    <t>Dr. Tihanyi Miklós</t>
  </si>
  <si>
    <t xml:space="preserve">Erasmus+ Programme for international BA students </t>
  </si>
  <si>
    <t>RMTTB14E</t>
  </si>
  <si>
    <t>Child Protection</t>
  </si>
  <si>
    <t>Judit Hegedűs PhD</t>
  </si>
  <si>
    <t xml:space="preserve">RNETB04E </t>
  </si>
  <si>
    <t>Corruption offences: national and international approaches</t>
  </si>
  <si>
    <t>Department of Criminal Law</t>
  </si>
  <si>
    <t>Miklós Hollán PhD</t>
  </si>
  <si>
    <t>Criminal Psychiatry</t>
  </si>
  <si>
    <t>Criminal Psychology Research</t>
  </si>
  <si>
    <t>RFTTB02E</t>
  </si>
  <si>
    <t>Criminalistic studies related to crime scene investigations</t>
  </si>
  <si>
    <t>Departement of Forensic Sciences</t>
  </si>
  <si>
    <t>Endre Nyitrai PhD</t>
  </si>
  <si>
    <t>NPNBB17E</t>
  </si>
  <si>
    <t>Firearms basics</t>
  </si>
  <si>
    <t>Kund Regényi PhD</t>
  </si>
  <si>
    <t>RRETB05E</t>
  </si>
  <si>
    <t xml:space="preserve">History of Law Enforcement </t>
  </si>
  <si>
    <t>Department of Law Enforcement Theory and Law Enforcement History</t>
  </si>
  <si>
    <t>Tamás Kovács PhD</t>
  </si>
  <si>
    <t xml:space="preserve">International and European Migration </t>
  </si>
  <si>
    <t>Hautzinger Zoltán PhD</t>
  </si>
  <si>
    <t>RBÜEB16E</t>
  </si>
  <si>
    <t>Introduction to the criminal justice systems</t>
  </si>
  <si>
    <t>Departure of Criminal Procedure Law</t>
  </si>
  <si>
    <t>Zsanett Fantoly PhD</t>
  </si>
  <si>
    <t xml:space="preserve">Law enforcement and security studies on the Schengen Agreement </t>
  </si>
  <si>
    <t>RBNYT06E</t>
  </si>
  <si>
    <t>Predictive Policing</t>
  </si>
  <si>
    <t>Szabolcs Mátyás PhD</t>
  </si>
  <si>
    <t>RMORB93E</t>
  </si>
  <si>
    <t>Public security – private security</t>
  </si>
  <si>
    <t>László Christián PhD</t>
  </si>
  <si>
    <t>Department of Customs and Finance Guards</t>
  </si>
  <si>
    <t>RMORB04E</t>
  </si>
  <si>
    <t xml:space="preserve">Safety and security of nuclear power plants </t>
  </si>
  <si>
    <t>Violetta Rottler dr.</t>
  </si>
  <si>
    <t>RBÜEB10E</t>
  </si>
  <si>
    <t>The Current Challenges of the Hungarian Criminal Procedure</t>
  </si>
  <si>
    <t>RBVTB01E</t>
  </si>
  <si>
    <t>The Hungarian Prison Service and its Institutions</t>
  </si>
  <si>
    <t>Department of Corrections</t>
  </si>
  <si>
    <t>Orsolya Czenczer PhD</t>
  </si>
  <si>
    <t xml:space="preserve">RRVTB01E </t>
  </si>
  <si>
    <t>Theory of Leadership and Management</t>
  </si>
  <si>
    <t>Gábor Kovács PhD</t>
  </si>
  <si>
    <t>RKBTB25E</t>
  </si>
  <si>
    <t>Traffic Safety in Europe</t>
  </si>
  <si>
    <t>Department of Public Safety</t>
  </si>
  <si>
    <t>Gábor Mészáros PhD</t>
  </si>
  <si>
    <t>Bence Mészáros PhD</t>
  </si>
  <si>
    <t>RKOB05E</t>
  </si>
  <si>
    <t>Victimology</t>
  </si>
  <si>
    <t>Department of Criminology</t>
  </si>
  <si>
    <t>Andrea Tünde Barabás PhD</t>
  </si>
  <si>
    <t>RKROM03E</t>
  </si>
  <si>
    <t>Drug Crime and its Social Aspects</t>
  </si>
  <si>
    <t>RBVTB85A</t>
  </si>
  <si>
    <t>Hungarian prisons in European context</t>
  </si>
  <si>
    <t>RBVTB86E</t>
  </si>
  <si>
    <t>Prisons in Hungary</t>
  </si>
  <si>
    <t>Human resources as a value in law enforcement</t>
  </si>
  <si>
    <t xml:space="preserve">A korrupció nyomozása </t>
  </si>
  <si>
    <t>Rendészeti Kiképzési és Nevelési Intézet</t>
  </si>
  <si>
    <t>Dr. Hegedűs Judit</t>
  </si>
  <si>
    <t xml:space="preserve">Állam- és Jogtörténeti Tanszék </t>
  </si>
  <si>
    <t>Prof. Dr. Nagyernyei-Szabó Ádám Sándor</t>
  </si>
  <si>
    <t>Hadászati Tanszék</t>
  </si>
  <si>
    <t>Dr. Jobbágy Zoltán</t>
  </si>
  <si>
    <t>Dr. Buzás Gábor</t>
  </si>
  <si>
    <t>Ürmösné Dr. Simon Gabriella</t>
  </si>
  <si>
    <t xml:space="preserve">Testnevelési és Küzdősportok Tanszék </t>
  </si>
  <si>
    <t xml:space="preserve">Dr. Freyer Tamás </t>
  </si>
  <si>
    <t>Nagy Ádám Ferenc</t>
  </si>
  <si>
    <t>dr. Gál Erika</t>
  </si>
  <si>
    <t>Büntetőjogi Tanszék</t>
  </si>
  <si>
    <t>Dr. Fantoly Zsanett</t>
  </si>
  <si>
    <t>Kriminológiai Tanszék</t>
  </si>
  <si>
    <t>Dr. Barabás Andrea Tünde</t>
  </si>
  <si>
    <t>Rucska András</t>
  </si>
  <si>
    <t>dr. Tirts Tibor</t>
  </si>
  <si>
    <t>Girhiny Kornél</t>
  </si>
  <si>
    <t>dr. Schubauerné dr. Hargitai Vera</t>
  </si>
  <si>
    <t>dr. Szilvásy György Péter</t>
  </si>
  <si>
    <t>Dr. Hautzinger Zoltán</t>
  </si>
  <si>
    <t>Dr. Fekete Márta</t>
  </si>
  <si>
    <t xml:space="preserve">Dr. Molnár Katalin </t>
  </si>
  <si>
    <t>dr. Bodor László</t>
  </si>
  <si>
    <t>Dr. Szendrei Ferenc</t>
  </si>
  <si>
    <t>Rendészetelméleti- és történeti Tanszék</t>
  </si>
  <si>
    <t xml:space="preserve">RKNIB46 </t>
  </si>
  <si>
    <t>Informatika és Robotzsaru 1.</t>
  </si>
  <si>
    <t>Sánta Györgyné Huba Judit</t>
  </si>
  <si>
    <t xml:space="preserve">RKNIB45 </t>
  </si>
  <si>
    <t>Dr. Fekete Csaba</t>
  </si>
  <si>
    <t>Társadalom- és emberismeret alapjai</t>
  </si>
  <si>
    <t>RMTTB17</t>
  </si>
  <si>
    <t>RRETB16</t>
  </si>
  <si>
    <t>RBGVB28</t>
  </si>
  <si>
    <t>Szakmatörténet</t>
  </si>
  <si>
    <t>Gazdaságvédelmi, korrupció felderítési és társasági jogi ismeretek</t>
  </si>
  <si>
    <t>RBGVB163</t>
  </si>
  <si>
    <t>Bűnügyi elemzés</t>
  </si>
  <si>
    <t>RBGVB160</t>
  </si>
  <si>
    <t xml:space="preserve">Bűnügyi szervek irányítása és együttműködése </t>
  </si>
  <si>
    <t>RBGVB161</t>
  </si>
  <si>
    <t>RBGVB153</t>
  </si>
  <si>
    <t>RBGVB154</t>
  </si>
  <si>
    <t>RBGVB155</t>
  </si>
  <si>
    <t>RBGVB156</t>
  </si>
  <si>
    <t>Humán eszközök a bűnügyi munkában</t>
  </si>
  <si>
    <t xml:space="preserve">RBGVB169 </t>
  </si>
  <si>
    <t>RBGVB170</t>
  </si>
  <si>
    <t>RBGVB158</t>
  </si>
  <si>
    <t>RBGVB159</t>
  </si>
  <si>
    <t>Informatika – Robotzsaru 5.</t>
  </si>
  <si>
    <t>Informatika – Robotzsaru 4.</t>
  </si>
  <si>
    <t>dr. Girhiny Kornél</t>
  </si>
  <si>
    <t>RBGVB68</t>
  </si>
  <si>
    <t>RBGVB45</t>
  </si>
  <si>
    <t>RBGVB69</t>
  </si>
  <si>
    <t>Dr. Zsigmond Csaba</t>
  </si>
  <si>
    <t>Dr.Nyeste Péter</t>
  </si>
  <si>
    <t>Dr. Gyaraki Réka Eszter</t>
  </si>
  <si>
    <t>Bélai Gábor</t>
  </si>
  <si>
    <t>RBGVB165</t>
  </si>
  <si>
    <t>RBGVB30</t>
  </si>
  <si>
    <t>RBGVB168</t>
  </si>
  <si>
    <t>Gazdaságvédelmi pénzügyi jog 1.</t>
  </si>
  <si>
    <t>LFSZE01</t>
  </si>
  <si>
    <t>RBGVB175</t>
  </si>
  <si>
    <t>A kiberbűncselekmények speciális jellemzői</t>
  </si>
  <si>
    <t>RBGVB150</t>
  </si>
  <si>
    <t>RBGVB171</t>
  </si>
  <si>
    <t>Informatika -  Robotzsaru 3.</t>
  </si>
  <si>
    <t>Informatika – Robotzsaru 3.</t>
  </si>
  <si>
    <t>RBGVB157</t>
  </si>
  <si>
    <t>dr. Skorka Tamás</t>
  </si>
  <si>
    <t>RKBTB85</t>
  </si>
  <si>
    <t>Papp Dávid</t>
  </si>
  <si>
    <t>ÁÁJTB05</t>
  </si>
  <si>
    <t>ÁÁJTB06</t>
  </si>
  <si>
    <t>HKHATA901</t>
  </si>
  <si>
    <t>RRVTB06</t>
  </si>
  <si>
    <t>RKNIB49</t>
  </si>
  <si>
    <t>Mátés Gábor</t>
  </si>
  <si>
    <t>Kiss Kálmán</t>
  </si>
  <si>
    <t>RBÜAB20</t>
  </si>
  <si>
    <t>Dr. Bogotyán Róbert</t>
  </si>
  <si>
    <t>Gazsó Magdolna</t>
  </si>
  <si>
    <t>RKNIB44</t>
  </si>
  <si>
    <t>VIBTB39A</t>
  </si>
  <si>
    <t>VIBTB87</t>
  </si>
  <si>
    <t>VIBTB89</t>
  </si>
  <si>
    <t>VIBTB88</t>
  </si>
  <si>
    <t>Basics of Industrial Safety (Iparbiztonság)</t>
  </si>
  <si>
    <t>Dangerous good’s transportation safety</t>
  </si>
  <si>
    <t>Industrial Accident Preparedness (Ipari baleset-elhárítás)</t>
  </si>
  <si>
    <t>Protection against major accident's hazards</t>
  </si>
  <si>
    <t>Adrienn Magasvári</t>
  </si>
  <si>
    <t>RVPTB145E</t>
  </si>
  <si>
    <t>NTNBB18A</t>
  </si>
  <si>
    <t>Scientific theory and research methodology</t>
  </si>
  <si>
    <t>Department of Counterterrorism</t>
  </si>
  <si>
    <t>Dániel József Rémai</t>
  </si>
  <si>
    <t>NTNBB47E</t>
  </si>
  <si>
    <t>Communication strategies of extreme and terrorist organizations II.</t>
  </si>
  <si>
    <t>Noémi Zalai-Göbölös PhD</t>
  </si>
  <si>
    <t>NTNBB46A</t>
  </si>
  <si>
    <t>Communication strategies of extreme and terrorist organizations I.</t>
  </si>
  <si>
    <t>NTNBB48E</t>
  </si>
  <si>
    <t>Terrorism and science fiction</t>
  </si>
  <si>
    <t>Department of Civilian National Security</t>
  </si>
  <si>
    <t xml:space="preserve">Border Policing Department </t>
  </si>
  <si>
    <t>Vince Vári PhD</t>
  </si>
  <si>
    <t>RINTB25</t>
  </si>
  <si>
    <t>Lajos Kátai-Urbán PhD</t>
  </si>
  <si>
    <t>József Dobor PhD</t>
  </si>
  <si>
    <t>Gyula Géza Vass PhD</t>
  </si>
  <si>
    <t>Institute of Disaster Management</t>
  </si>
  <si>
    <t>Department of Law Enforcement Management Theory</t>
  </si>
  <si>
    <t>Department of Private Security and Municipal Policing</t>
  </si>
  <si>
    <t>Department of Investigation Theory</t>
  </si>
  <si>
    <t>Általános rendészeti szaknyelv 2</t>
  </si>
  <si>
    <t>Általános rendészeti szaknyelv 1</t>
  </si>
  <si>
    <t>Általános rendészeti szaknyelv 3</t>
  </si>
  <si>
    <t>Általános rendészeti szaknyelv 4</t>
  </si>
  <si>
    <t xml:space="preserve">Intézkedéstaktika 3. </t>
  </si>
  <si>
    <t>RKNIB15</t>
  </si>
  <si>
    <t>Intézkedéstaktika 3.</t>
  </si>
  <si>
    <t>Intézkedéstaktika 4.</t>
  </si>
  <si>
    <t>Intézkedéstaktika 5.</t>
  </si>
  <si>
    <t>Intézkedéstaktika 6.</t>
  </si>
  <si>
    <t>Büntetőjog 1.</t>
  </si>
  <si>
    <t>Büntetőjog 2.</t>
  </si>
  <si>
    <t>Büntetőjog 3.</t>
  </si>
  <si>
    <t>Büntetőjog 4.</t>
  </si>
  <si>
    <t>Büntetőjogi repetitorium</t>
  </si>
  <si>
    <t>Krimináltechnika 1.</t>
  </si>
  <si>
    <t>Krimináltechnika 2.</t>
  </si>
  <si>
    <t xml:space="preserve">BŰNÜGYI ALAPKÉPZÉSI SZAK </t>
  </si>
  <si>
    <t>RRMTB05</t>
  </si>
  <si>
    <t>RBGVB16</t>
  </si>
  <si>
    <t>Nemzetbiztonsági ismeretek</t>
  </si>
  <si>
    <t>RBGVB169</t>
  </si>
  <si>
    <t xml:space="preserve">Csúcstechnológiai bűnözés és nyomozása 1. </t>
  </si>
  <si>
    <t xml:space="preserve">Csúcstechnológiai bűnözés és nyomozása 2. </t>
  </si>
  <si>
    <t xml:space="preserve">Gazdaságvédelmi közgazdaságtan </t>
  </si>
  <si>
    <t>Infokommunikációs eszközök</t>
  </si>
  <si>
    <t xml:space="preserve">RBGVB85 </t>
  </si>
  <si>
    <t>Kibernyomozói munka terepen</t>
  </si>
  <si>
    <t xml:space="preserve">RBGVB89 </t>
  </si>
  <si>
    <t>RKROB08</t>
  </si>
  <si>
    <t>RKROB09</t>
  </si>
  <si>
    <t>A kiberbűnözés büntetőjogi sajátosságai</t>
  </si>
  <si>
    <t>RTOSB03</t>
  </si>
  <si>
    <t>RINYB79</t>
  </si>
  <si>
    <t>RINYB81</t>
  </si>
  <si>
    <t>Orosz nyelv haladóknak 2.</t>
  </si>
  <si>
    <t>Law enforcement and Psychology</t>
  </si>
  <si>
    <t>Johanna Farkas PhD</t>
  </si>
  <si>
    <t>RKPTB01E</t>
  </si>
  <si>
    <t>RKNIB50</t>
  </si>
  <si>
    <t>RKNIB51</t>
  </si>
  <si>
    <t>RKNIB52</t>
  </si>
  <si>
    <t>RKNIB53</t>
  </si>
  <si>
    <t>RKNIB54</t>
  </si>
  <si>
    <t>RKNIB55</t>
  </si>
  <si>
    <t>Rendészeti Magatartástudományi és Kriminálpszichológiai Tanszék</t>
  </si>
  <si>
    <t>Department of Behavioural Sciences in Law Enforcement and Criminal Psychology</t>
  </si>
  <si>
    <t>Bűnügyi és Gazdaságvédelmi Tanszék</t>
  </si>
  <si>
    <t>Kiberbűnözés Elleni Tanszék</t>
  </si>
  <si>
    <t>Információvédelem kriptográfiával az ókortól napjainkig</t>
  </si>
  <si>
    <t>Idegenrendészeti Tanszék</t>
  </si>
  <si>
    <t>RENDÉSZETI SZAKNYELV SZIGORLAT</t>
  </si>
  <si>
    <t>Erdélyi Ákos</t>
  </si>
  <si>
    <t>dr. Bói László</t>
  </si>
  <si>
    <t>RINYB82</t>
  </si>
  <si>
    <t>Orosz nyelv haladóknak 3.</t>
  </si>
  <si>
    <t>dr. Halász Henrietta</t>
  </si>
  <si>
    <t>Dr. Bellavics Mária Zsóka</t>
  </si>
  <si>
    <t>Criminal Psychology</t>
  </si>
  <si>
    <t>Department of Aliens Policing</t>
  </si>
  <si>
    <t>RBGVB17</t>
  </si>
  <si>
    <t>RBGVB21</t>
  </si>
  <si>
    <t>RBGVB22</t>
  </si>
  <si>
    <t>RMTTB26</t>
  </si>
  <si>
    <t>Krízis- és válságkezelés a rendészetben</t>
  </si>
  <si>
    <t>Kommunikáció és bűnmegelőzés</t>
  </si>
  <si>
    <t>Dr. Molnár István Jenő</t>
  </si>
  <si>
    <t>RKPTB07</t>
  </si>
  <si>
    <t>RKBTB54E</t>
  </si>
  <si>
    <t>Religion Behind The Bars – Religious Exercise Among Prisoners</t>
  </si>
  <si>
    <t>Miklós Tihanyi PhD</t>
  </si>
  <si>
    <t>HKHJITA085</t>
  </si>
  <si>
    <t>Academic Data Science</t>
  </si>
  <si>
    <t xml:space="preserve">Department of Defence Law and Administration </t>
  </si>
  <si>
    <t>Ferenc Petruska PhD</t>
  </si>
  <si>
    <t>Dr. Mezei Kitti</t>
  </si>
  <si>
    <t>Dr. Csizner Zoltán</t>
  </si>
  <si>
    <t>Krimináltaktikai és Kriminálmetodikai Tanszék</t>
  </si>
  <si>
    <t>Kritérium tárgy</t>
  </si>
  <si>
    <t>Rendészeti szocializáció</t>
  </si>
  <si>
    <t>KRITÉRIUM TÁRGY ÖSSZESEN</t>
  </si>
  <si>
    <t>dr. Fekete Csaba</t>
  </si>
  <si>
    <t>Romológia</t>
  </si>
  <si>
    <t>dr. Kovács Richárd</t>
  </si>
  <si>
    <t>János Pulics</t>
  </si>
  <si>
    <t>RNYTB05E</t>
  </si>
  <si>
    <t>Introduction to Criminalistics</t>
  </si>
  <si>
    <t>Máté Sivadó, PhD</t>
  </si>
  <si>
    <t>Dr. Suba László</t>
  </si>
  <si>
    <t>ÁNTK Emberi Erőforrás Tanszék</t>
  </si>
  <si>
    <t>dr. Pajor Andrea</t>
  </si>
  <si>
    <t>RKNIB61-RKNIB68</t>
  </si>
  <si>
    <t>Tanulócsoport vezetői foglalkozás</t>
  </si>
  <si>
    <t>RRVTB11-RRVTB18</t>
  </si>
  <si>
    <t>RHRTB22E</t>
  </si>
  <si>
    <t xml:space="preserve">Cybercrime </t>
  </si>
  <si>
    <t>Drug trafficking</t>
  </si>
  <si>
    <t>RBGVB185A</t>
  </si>
  <si>
    <t>Financial crime</t>
  </si>
  <si>
    <t>RINTB27A</t>
  </si>
  <si>
    <t>Human rights (HR) and Fundamental rights (FR)</t>
  </si>
  <si>
    <t>RBATB75A</t>
  </si>
  <si>
    <t xml:space="preserve">Migrant smuggling </t>
  </si>
  <si>
    <t>NTNBB49A</t>
  </si>
  <si>
    <t>Counterterrorism: Anticipate</t>
  </si>
  <si>
    <t>RHRTB25A</t>
  </si>
  <si>
    <t>Document fraud</t>
  </si>
  <si>
    <t>NPNBA01</t>
  </si>
  <si>
    <t>Open-Source Intelligence (OSINT)</t>
  </si>
  <si>
    <t xml:space="preserve">High-Risk Criminal Networks (HRCN) </t>
  </si>
  <si>
    <t>Dániel Rémai</t>
  </si>
  <si>
    <t>Department of Border Policing</t>
  </si>
  <si>
    <t>Imre Dobák PhD</t>
  </si>
  <si>
    <t>Gábor Buzás PhD</t>
  </si>
  <si>
    <t>Department of Administrative Policing and International Law Enforcement</t>
  </si>
  <si>
    <t>Department of Alien Police</t>
  </si>
  <si>
    <t>Zoltán Hautzinger PhD</t>
  </si>
  <si>
    <t>Department of Criminal Intelligence and Economic Crime</t>
  </si>
  <si>
    <t>Csaba Zsigmond PhD</t>
  </si>
  <si>
    <t>Máté Sivadó PhD</t>
  </si>
  <si>
    <t>Department of Cybercrime</t>
  </si>
  <si>
    <t>Zoltán Csizner</t>
  </si>
  <si>
    <t xml:space="preserve"> RKTMTB01A</t>
  </si>
  <si>
    <t>RKBTB53</t>
  </si>
  <si>
    <t>RBGVB19</t>
  </si>
  <si>
    <t>RBGVB20</t>
  </si>
  <si>
    <t>RBGVB11</t>
  </si>
  <si>
    <t>Dr. Pallo József</t>
  </si>
  <si>
    <t>Dr. Biróczky-Szabó Andrea</t>
  </si>
  <si>
    <t>Dr. Kovács Tamás</t>
  </si>
  <si>
    <t>Retek Amadé</t>
  </si>
  <si>
    <t>Acsai György</t>
  </si>
  <si>
    <t>HKHJITM090</t>
  </si>
  <si>
    <t>A Civil-katonai együttműködés gyakorlati alkalmazása a 21. században</t>
  </si>
  <si>
    <t xml:space="preserve">Honvédelmi Jogi és Igazgatási Tanszék  </t>
  </si>
  <si>
    <t xml:space="preserve"> Dr. Sztankai Krisztián </t>
  </si>
  <si>
    <t>RMTTB16</t>
  </si>
  <si>
    <t>Pszichopaták a filmvásznon</t>
  </si>
  <si>
    <t>Polgári Nemzetbiztonsági Tanszék</t>
  </si>
  <si>
    <t>Dr. Farkas Johanna</t>
  </si>
  <si>
    <t>Született gyilkosok?</t>
  </si>
  <si>
    <t>RMTTB11</t>
  </si>
  <si>
    <t>dr. Baksa László</t>
  </si>
  <si>
    <t>RMTTB27</t>
  </si>
  <si>
    <t>Bűnmegelőzés a gyakorlatban</t>
  </si>
  <si>
    <t xml:space="preserve">RKNIB69 </t>
  </si>
  <si>
    <t>RKNI</t>
  </si>
  <si>
    <t xml:space="preserve">RKNIB70 </t>
  </si>
  <si>
    <t>Klímaváltozás – Polikrízis (Rendészeti fókusz)</t>
  </si>
  <si>
    <t>Mesterséges Intelligencia a rendészeti és biztonsági területen</t>
  </si>
  <si>
    <t>RMTTB13E</t>
  </si>
  <si>
    <t>RKPTB13E</t>
  </si>
  <si>
    <t>RKPTB5E</t>
  </si>
  <si>
    <t>RBATB26E</t>
  </si>
  <si>
    <t>RBGVB184E</t>
  </si>
  <si>
    <t>RKROB16E</t>
  </si>
  <si>
    <t>NTNBB50A</t>
  </si>
  <si>
    <t>Course on Firearms Trafficking</t>
  </si>
  <si>
    <t>RBVTB108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</si>
</sst>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0_ ;\-0\ "/>
  </numFmts>
  <fonts count="62" x14ac:knownFonts="1">
    <font>
      <sz val="10"/>
      <name val="Arial Narrow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3"/>
      <name val="Arial"/>
      <family val="2"/>
      <charset val="238"/>
    </font>
    <font>
      <b/>
      <sz val="16"/>
      <name val="Arial"/>
      <family val="2"/>
      <charset val="238"/>
    </font>
    <font>
      <sz val="12"/>
      <name val="Arial Narrow"/>
      <family val="2"/>
      <charset val="238"/>
    </font>
    <font>
      <sz val="12"/>
      <name val="Arial CE"/>
      <family val="2"/>
      <charset val="238"/>
    </font>
    <font>
      <b/>
      <sz val="10"/>
      <name val="Verdana"/>
      <family val="2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sz val="12"/>
      <name val="Verdana"/>
      <family val="2"/>
      <charset val="238"/>
    </font>
    <font>
      <sz val="10"/>
      <name val="Verdana"/>
      <family val="2"/>
      <charset val="238"/>
    </font>
    <font>
      <sz val="9"/>
      <name val="Verdana"/>
      <family val="2"/>
      <charset val="238"/>
    </font>
    <font>
      <sz val="13"/>
      <name val="Verdana"/>
      <family val="2"/>
      <charset val="238"/>
    </font>
    <font>
      <b/>
      <sz val="14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b/>
      <sz val="11"/>
      <name val="Verdana"/>
      <family val="2"/>
      <charset val="238"/>
    </font>
    <font>
      <sz val="10"/>
      <color rgb="FF0070C0"/>
      <name val="Arial"/>
      <family val="2"/>
      <charset val="238"/>
    </font>
    <font>
      <b/>
      <sz val="18"/>
      <name val="Verdana"/>
      <family val="2"/>
      <charset val="238"/>
    </font>
    <font>
      <b/>
      <i/>
      <sz val="10"/>
      <name val="Verdana"/>
      <family val="2"/>
      <charset val="238"/>
    </font>
    <font>
      <b/>
      <i/>
      <sz val="11"/>
      <name val="Verdana"/>
      <family val="2"/>
      <charset val="238"/>
    </font>
    <font>
      <b/>
      <sz val="13"/>
      <name val="Verdana"/>
      <family val="2"/>
      <charset val="238"/>
    </font>
    <font>
      <b/>
      <i/>
      <sz val="12"/>
      <name val="Verdana"/>
      <family val="2"/>
      <charset val="238"/>
    </font>
    <font>
      <b/>
      <sz val="10"/>
      <color rgb="FF00B05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2"/>
      <color rgb="FFFF0000"/>
      <name val="Verdana"/>
      <family val="2"/>
      <charset val="238"/>
    </font>
    <font>
      <sz val="10"/>
      <color theme="1"/>
      <name val="Verdana"/>
      <family val="2"/>
    </font>
    <font>
      <sz val="12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2"/>
      <color rgb="FFFF0000"/>
      <name val="Arial CE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41"/>
      </patternFill>
    </fill>
    <fill>
      <patternFill patternType="solid">
        <fgColor indexed="41"/>
        <bgColor indexed="42"/>
      </patternFill>
    </fill>
    <fill>
      <patternFill patternType="solid">
        <fgColor theme="9" tint="0.39997558519241921"/>
        <bgColor indexed="42"/>
      </patternFill>
    </fill>
    <fill>
      <patternFill patternType="solid">
        <fgColor theme="9" tint="0.39997558519241921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rgb="FFBFEFBF"/>
      </patternFill>
    </fill>
    <fill>
      <patternFill patternType="solid">
        <fgColor rgb="FFCCFFCC"/>
        <bgColor rgb="FF000000"/>
      </patternFill>
    </fill>
    <fill>
      <patternFill patternType="solid">
        <fgColor rgb="FFCCFFCC"/>
        <bgColor indexed="41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41"/>
      </patternFill>
    </fill>
  </fills>
  <borders count="4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 style="medium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 style="medium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8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double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double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6" borderId="5" applyNumberFormat="0" applyAlignment="0" applyProtection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7" borderId="7" applyNumberFormat="0" applyFon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22" fillId="0" borderId="0"/>
    <xf numFmtId="0" fontId="17" fillId="0" borderId="0"/>
    <xf numFmtId="0" fontId="17" fillId="0" borderId="0"/>
    <xf numFmtId="0" fontId="17" fillId="0" borderId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23" borderId="0" applyNumberFormat="0" applyBorder="0" applyAlignment="0" applyProtection="0"/>
    <xf numFmtId="0" fontId="21" fillId="22" borderId="1" applyNumberFormat="0" applyAlignment="0" applyProtection="0"/>
    <xf numFmtId="0" fontId="17" fillId="0" borderId="0"/>
    <xf numFmtId="0" fontId="1" fillId="0" borderId="0"/>
    <xf numFmtId="0" fontId="2" fillId="0" borderId="0"/>
  </cellStyleXfs>
  <cellXfs count="1263">
    <xf numFmtId="0" fontId="0" fillId="0" borderId="0" xfId="0"/>
    <xf numFmtId="0" fontId="13" fillId="0" borderId="0" xfId="0" applyFont="1"/>
    <xf numFmtId="0" fontId="13" fillId="0" borderId="0" xfId="41" applyFont="1"/>
    <xf numFmtId="0" fontId="29" fillId="0" borderId="0" xfId="41" applyFont="1"/>
    <xf numFmtId="1" fontId="13" fillId="25" borderId="66" xfId="41" applyNumberFormat="1" applyFont="1" applyFill="1" applyBorder="1" applyAlignment="1">
      <alignment horizontal="center"/>
    </xf>
    <xf numFmtId="0" fontId="13" fillId="25" borderId="96" xfId="41" applyFont="1" applyFill="1" applyBorder="1"/>
    <xf numFmtId="0" fontId="13" fillId="25" borderId="97" xfId="41" applyFont="1" applyFill="1" applyBorder="1"/>
    <xf numFmtId="0" fontId="13" fillId="25" borderId="91" xfId="41" applyFont="1" applyFill="1" applyBorder="1"/>
    <xf numFmtId="0" fontId="13" fillId="25" borderId="92" xfId="41" applyFont="1" applyFill="1" applyBorder="1"/>
    <xf numFmtId="1" fontId="13" fillId="25" borderId="67" xfId="41" applyNumberFormat="1" applyFont="1" applyFill="1" applyBorder="1" applyAlignment="1">
      <alignment horizontal="center"/>
    </xf>
    <xf numFmtId="1" fontId="13" fillId="25" borderId="44" xfId="41" applyNumberFormat="1" applyFont="1" applyFill="1" applyBorder="1" applyAlignment="1">
      <alignment horizontal="center"/>
    </xf>
    <xf numFmtId="0" fontId="13" fillId="25" borderId="67" xfId="41" applyFont="1" applyFill="1" applyBorder="1"/>
    <xf numFmtId="0" fontId="13" fillId="25" borderId="66" xfId="41" applyFont="1" applyFill="1" applyBorder="1"/>
    <xf numFmtId="1" fontId="13" fillId="25" borderId="98" xfId="41" applyNumberFormat="1" applyFont="1" applyFill="1" applyBorder="1" applyAlignment="1">
      <alignment horizontal="center"/>
    </xf>
    <xf numFmtId="1" fontId="13" fillId="25" borderId="72" xfId="41" applyNumberFormat="1" applyFont="1" applyFill="1" applyBorder="1" applyAlignment="1">
      <alignment horizontal="center"/>
    </xf>
    <xf numFmtId="1" fontId="13" fillId="25" borderId="101" xfId="41" applyNumberFormat="1" applyFont="1" applyFill="1" applyBorder="1" applyAlignment="1">
      <alignment horizontal="center"/>
    </xf>
    <xf numFmtId="1" fontId="13" fillId="25" borderId="102" xfId="41" applyNumberFormat="1" applyFont="1" applyFill="1" applyBorder="1" applyAlignment="1">
      <alignment horizontal="center"/>
    </xf>
    <xf numFmtId="1" fontId="13" fillId="25" borderId="103" xfId="41" applyNumberFormat="1" applyFont="1" applyFill="1" applyBorder="1" applyAlignment="1">
      <alignment horizontal="center"/>
    </xf>
    <xf numFmtId="1" fontId="13" fillId="38" borderId="182" xfId="41" applyNumberFormat="1" applyFont="1" applyFill="1" applyBorder="1" applyAlignment="1">
      <alignment horizontal="center"/>
    </xf>
    <xf numFmtId="1" fontId="13" fillId="38" borderId="183" xfId="41" applyNumberFormat="1" applyFont="1" applyFill="1" applyBorder="1" applyAlignment="1">
      <alignment horizontal="center"/>
    </xf>
    <xf numFmtId="1" fontId="13" fillId="38" borderId="184" xfId="41" applyNumberFormat="1" applyFont="1" applyFill="1" applyBorder="1" applyAlignment="1">
      <alignment horizontal="center"/>
    </xf>
    <xf numFmtId="0" fontId="30" fillId="24" borderId="127" xfId="42" applyFont="1" applyFill="1" applyBorder="1"/>
    <xf numFmtId="0" fontId="24" fillId="24" borderId="29" xfId="42" applyFont="1" applyFill="1" applyBorder="1" applyAlignment="1">
      <alignment horizontal="center"/>
    </xf>
    <xf numFmtId="0" fontId="13" fillId="24" borderId="116" xfId="49" applyFont="1" applyFill="1" applyBorder="1" applyAlignment="1">
      <alignment horizontal="left" vertical="center" wrapText="1"/>
    </xf>
    <xf numFmtId="0" fontId="13" fillId="24" borderId="16" xfId="49" applyFont="1" applyFill="1" applyBorder="1" applyAlignment="1">
      <alignment horizontal="left" vertical="center" wrapText="1"/>
    </xf>
    <xf numFmtId="0" fontId="13" fillId="24" borderId="116" xfId="42" applyFont="1" applyFill="1" applyBorder="1"/>
    <xf numFmtId="0" fontId="13" fillId="24" borderId="129" xfId="42" applyFont="1" applyFill="1" applyBorder="1"/>
    <xf numFmtId="0" fontId="29" fillId="0" borderId="0" xfId="41" applyFont="1" applyAlignment="1">
      <alignment horizontal="center"/>
    </xf>
    <xf numFmtId="0" fontId="29" fillId="0" borderId="0" xfId="41" applyFont="1" applyProtection="1">
      <protection locked="0"/>
    </xf>
    <xf numFmtId="1" fontId="29" fillId="0" borderId="0" xfId="41" applyNumberFormat="1" applyFont="1" applyAlignment="1" applyProtection="1">
      <alignment horizontal="center"/>
      <protection locked="0"/>
    </xf>
    <xf numFmtId="0" fontId="30" fillId="0" borderId="0" xfId="41" applyFont="1" applyAlignment="1" applyProtection="1">
      <alignment horizontal="center"/>
      <protection locked="0"/>
    </xf>
    <xf numFmtId="0" fontId="29" fillId="0" borderId="0" xfId="41" applyFont="1" applyAlignment="1" applyProtection="1">
      <alignment horizontal="center"/>
      <protection locked="0"/>
    </xf>
    <xf numFmtId="1" fontId="29" fillId="0" borderId="0" xfId="41" applyNumberFormat="1" applyFont="1" applyAlignment="1">
      <alignment horizontal="center"/>
    </xf>
    <xf numFmtId="1" fontId="29" fillId="0" borderId="0" xfId="41" applyNumberFormat="1" applyFont="1" applyAlignment="1">
      <alignment horizontal="center" vertical="center" shrinkToFit="1"/>
    </xf>
    <xf numFmtId="0" fontId="29" fillId="0" borderId="0" xfId="41" applyFont="1" applyAlignment="1" applyProtection="1">
      <alignment horizontal="left"/>
      <protection locked="0"/>
    </xf>
    <xf numFmtId="0" fontId="28" fillId="0" borderId="0" xfId="41" applyFont="1" applyAlignment="1">
      <alignment horizontal="left"/>
    </xf>
    <xf numFmtId="0" fontId="28" fillId="0" borderId="0" xfId="41" applyFont="1"/>
    <xf numFmtId="0" fontId="27" fillId="0" borderId="0" xfId="41" applyFont="1" applyAlignment="1">
      <alignment horizontal="center"/>
    </xf>
    <xf numFmtId="1" fontId="27" fillId="0" borderId="0" xfId="41" applyNumberFormat="1" applyFont="1" applyAlignment="1">
      <alignment horizontal="center"/>
    </xf>
    <xf numFmtId="0" fontId="33" fillId="0" borderId="0" xfId="41" applyFont="1" applyAlignment="1">
      <alignment horizontal="center"/>
    </xf>
    <xf numFmtId="0" fontId="27" fillId="0" borderId="0" xfId="41" applyFont="1"/>
    <xf numFmtId="0" fontId="29" fillId="0" borderId="0" xfId="42" applyFont="1" applyProtection="1">
      <protection locked="0"/>
    </xf>
    <xf numFmtId="0" fontId="29" fillId="0" borderId="0" xfId="42" applyFont="1" applyAlignment="1" applyProtection="1">
      <alignment horizontal="left"/>
      <protection locked="0"/>
    </xf>
    <xf numFmtId="0" fontId="29" fillId="0" borderId="0" xfId="42" applyFont="1" applyAlignment="1" applyProtection="1">
      <alignment horizontal="left" wrapText="1"/>
      <protection locked="0"/>
    </xf>
    <xf numFmtId="1" fontId="29" fillId="0" borderId="0" xfId="41" applyNumberFormat="1" applyFont="1" applyAlignment="1" applyProtection="1">
      <alignment horizontal="center" vertical="center"/>
      <protection locked="0"/>
    </xf>
    <xf numFmtId="0" fontId="30" fillId="0" borderId="0" xfId="41" applyFont="1" applyAlignment="1" applyProtection="1">
      <alignment horizontal="center" vertical="center"/>
      <protection locked="0"/>
    </xf>
    <xf numFmtId="1" fontId="29" fillId="0" borderId="0" xfId="41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34" fillId="0" borderId="0" xfId="41" applyFont="1"/>
    <xf numFmtId="0" fontId="23" fillId="0" borderId="0" xfId="41" applyFont="1" applyAlignment="1">
      <alignment horizontal="center"/>
    </xf>
    <xf numFmtId="0" fontId="30" fillId="0" borderId="0" xfId="41" applyFont="1"/>
    <xf numFmtId="0" fontId="13" fillId="0" borderId="0" xfId="0" applyFont="1" applyAlignment="1">
      <alignment horizontal="center" vertical="center" wrapText="1"/>
    </xf>
    <xf numFmtId="0" fontId="30" fillId="0" borderId="0" xfId="41" applyFont="1" applyAlignment="1">
      <alignment horizontal="center"/>
    </xf>
    <xf numFmtId="0" fontId="29" fillId="0" borderId="0" xfId="0" applyFont="1" applyAlignment="1" applyProtection="1">
      <alignment vertical="center" shrinkToFit="1"/>
      <protection locked="0"/>
    </xf>
    <xf numFmtId="0" fontId="29" fillId="0" borderId="0" xfId="41" applyFont="1" applyAlignment="1">
      <alignment horizontal="left" vertical="center" wrapText="1"/>
    </xf>
    <xf numFmtId="1" fontId="30" fillId="0" borderId="0" xfId="41" applyNumberFormat="1" applyFont="1" applyAlignment="1">
      <alignment horizontal="center"/>
    </xf>
    <xf numFmtId="0" fontId="31" fillId="0" borderId="0" xfId="41" applyFont="1" applyAlignment="1">
      <alignment horizontal="left" vertical="center" wrapText="1"/>
    </xf>
    <xf numFmtId="0" fontId="31" fillId="0" borderId="0" xfId="41" applyFont="1" applyAlignment="1">
      <alignment horizontal="center"/>
    </xf>
    <xf numFmtId="0" fontId="25" fillId="0" borderId="0" xfId="41" applyFont="1" applyAlignment="1">
      <alignment horizontal="center" vertical="center"/>
    </xf>
    <xf numFmtId="1" fontId="31" fillId="0" borderId="0" xfId="41" applyNumberFormat="1" applyFont="1" applyAlignment="1">
      <alignment horizontal="center"/>
    </xf>
    <xf numFmtId="0" fontId="31" fillId="0" borderId="0" xfId="41" applyFont="1"/>
    <xf numFmtId="0" fontId="24" fillId="0" borderId="0" xfId="41" applyFont="1" applyAlignment="1">
      <alignment horizontal="center"/>
    </xf>
    <xf numFmtId="0" fontId="30" fillId="0" borderId="0" xfId="42" applyFont="1" applyAlignment="1">
      <alignment horizontal="center"/>
    </xf>
    <xf numFmtId="0" fontId="29" fillId="0" borderId="0" xfId="0" applyFont="1" applyAlignment="1">
      <alignment vertical="center" wrapText="1"/>
    </xf>
    <xf numFmtId="1" fontId="26" fillId="0" borderId="0" xfId="41" applyNumberFormat="1" applyFont="1" applyAlignment="1">
      <alignment horizontal="left" vertical="center" shrinkToFit="1"/>
    </xf>
    <xf numFmtId="0" fontId="30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left" vertical="center" wrapText="1"/>
      <protection locked="0"/>
    </xf>
    <xf numFmtId="1" fontId="29" fillId="0" borderId="0" xfId="41" applyNumberFormat="1" applyFont="1"/>
    <xf numFmtId="0" fontId="29" fillId="0" borderId="0" xfId="41" applyFont="1" applyAlignment="1">
      <alignment horizontal="left"/>
    </xf>
    <xf numFmtId="0" fontId="23" fillId="0" borderId="0" xfId="41" applyFont="1" applyAlignment="1">
      <alignment horizontal="left" vertical="center"/>
    </xf>
    <xf numFmtId="0" fontId="13" fillId="25" borderId="157" xfId="41" applyFont="1" applyFill="1" applyBorder="1"/>
    <xf numFmtId="1" fontId="13" fillId="25" borderId="158" xfId="41" applyNumberFormat="1" applyFont="1" applyFill="1" applyBorder="1" applyAlignment="1">
      <alignment horizontal="center"/>
    </xf>
    <xf numFmtId="1" fontId="13" fillId="25" borderId="159" xfId="41" applyNumberFormat="1" applyFont="1" applyFill="1" applyBorder="1" applyAlignment="1">
      <alignment horizontal="center"/>
    </xf>
    <xf numFmtId="1" fontId="13" fillId="25" borderId="160" xfId="41" applyNumberFormat="1" applyFont="1" applyFill="1" applyBorder="1" applyAlignment="1">
      <alignment horizontal="center"/>
    </xf>
    <xf numFmtId="1" fontId="26" fillId="25" borderId="161" xfId="41" applyNumberFormat="1" applyFont="1" applyFill="1" applyBorder="1"/>
    <xf numFmtId="1" fontId="26" fillId="25" borderId="69" xfId="41" applyNumberFormat="1" applyFont="1" applyFill="1" applyBorder="1"/>
    <xf numFmtId="1" fontId="26" fillId="25" borderId="104" xfId="41" applyNumberFormat="1" applyFont="1" applyFill="1" applyBorder="1"/>
    <xf numFmtId="0" fontId="13" fillId="0" borderId="0" xfId="47" applyFont="1"/>
    <xf numFmtId="0" fontId="23" fillId="24" borderId="126" xfId="42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29" fillId="0" borderId="0" xfId="41" applyFont="1" applyAlignment="1" applyProtection="1">
      <alignment horizontal="left" vertical="center"/>
      <protection locked="0"/>
    </xf>
    <xf numFmtId="0" fontId="27" fillId="0" borderId="0" xfId="41" applyFont="1" applyAlignment="1">
      <alignment horizontal="left"/>
    </xf>
    <xf numFmtId="0" fontId="29" fillId="0" borderId="0" xfId="42" applyFont="1" applyAlignment="1" applyProtection="1">
      <alignment horizontal="left" vertical="center"/>
      <protection locked="0"/>
    </xf>
    <xf numFmtId="0" fontId="34" fillId="0" borderId="0" xfId="41" applyFont="1" applyAlignment="1">
      <alignment horizontal="left" vertical="center"/>
    </xf>
    <xf numFmtId="0" fontId="23" fillId="0" borderId="0" xfId="41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 vertical="center"/>
    </xf>
    <xf numFmtId="0" fontId="29" fillId="0" borderId="28" xfId="42" applyFont="1" applyBorder="1" applyAlignment="1" applyProtection="1">
      <alignment horizontal="center" vertical="center"/>
      <protection locked="0"/>
    </xf>
    <xf numFmtId="0" fontId="13" fillId="0" borderId="12" xfId="0" applyFont="1" applyBorder="1"/>
    <xf numFmtId="1" fontId="35" fillId="38" borderId="185" xfId="41" applyNumberFormat="1" applyFont="1" applyFill="1" applyBorder="1" applyAlignment="1">
      <alignment horizontal="center"/>
    </xf>
    <xf numFmtId="0" fontId="35" fillId="0" borderId="186" xfId="40" applyFont="1" applyBorder="1" applyAlignment="1" applyProtection="1">
      <alignment horizontal="center"/>
      <protection locked="0"/>
    </xf>
    <xf numFmtId="0" fontId="35" fillId="0" borderId="187" xfId="40" applyFont="1" applyBorder="1" applyAlignment="1" applyProtection="1">
      <alignment horizontal="center"/>
      <protection locked="0"/>
    </xf>
    <xf numFmtId="1" fontId="35" fillId="38" borderId="188" xfId="41" applyNumberFormat="1" applyFont="1" applyFill="1" applyBorder="1" applyAlignment="1">
      <alignment horizontal="center"/>
    </xf>
    <xf numFmtId="0" fontId="35" fillId="38" borderId="185" xfId="41" applyFont="1" applyFill="1" applyBorder="1" applyAlignment="1">
      <alignment horizontal="center"/>
    </xf>
    <xf numFmtId="1" fontId="35" fillId="38" borderId="189" xfId="41" applyNumberFormat="1" applyFont="1" applyFill="1" applyBorder="1" applyAlignment="1">
      <alignment horizontal="center" vertical="center" shrinkToFit="1"/>
    </xf>
    <xf numFmtId="0" fontId="36" fillId="0" borderId="0" xfId="41" applyFont="1"/>
    <xf numFmtId="1" fontId="35" fillId="38" borderId="185" xfId="41" applyNumberFormat="1" applyFont="1" applyFill="1" applyBorder="1" applyAlignment="1">
      <alignment horizontal="center" vertical="center"/>
    </xf>
    <xf numFmtId="0" fontId="35" fillId="0" borderId="186" xfId="40" applyFont="1" applyBorder="1" applyAlignment="1" applyProtection="1">
      <alignment horizontal="center" vertical="center"/>
      <protection locked="0"/>
    </xf>
    <xf numFmtId="0" fontId="35" fillId="0" borderId="187" xfId="40" applyFont="1" applyBorder="1" applyAlignment="1" applyProtection="1">
      <alignment horizontal="center" vertical="center"/>
      <protection locked="0"/>
    </xf>
    <xf numFmtId="1" fontId="35" fillId="38" borderId="188" xfId="41" applyNumberFormat="1" applyFont="1" applyFill="1" applyBorder="1" applyAlignment="1">
      <alignment horizontal="center" vertical="center"/>
    </xf>
    <xf numFmtId="0" fontId="35" fillId="38" borderId="185" xfId="41" applyFont="1" applyFill="1" applyBorder="1" applyAlignment="1">
      <alignment horizontal="center" vertical="center"/>
    </xf>
    <xf numFmtId="0" fontId="36" fillId="0" borderId="0" xfId="41" applyFont="1" applyAlignment="1">
      <alignment vertical="center"/>
    </xf>
    <xf numFmtId="1" fontId="35" fillId="38" borderId="190" xfId="41" applyNumberFormat="1" applyFont="1" applyFill="1" applyBorder="1" applyAlignment="1">
      <alignment horizontal="center"/>
    </xf>
    <xf numFmtId="0" fontId="35" fillId="0" borderId="191" xfId="40" applyFont="1" applyBorder="1" applyAlignment="1" applyProtection="1">
      <alignment horizontal="center"/>
      <protection locked="0"/>
    </xf>
    <xf numFmtId="0" fontId="35" fillId="0" borderId="192" xfId="40" applyFont="1" applyBorder="1" applyAlignment="1" applyProtection="1">
      <alignment horizontal="center"/>
      <protection locked="0"/>
    </xf>
    <xf numFmtId="0" fontId="35" fillId="38" borderId="190" xfId="41" applyFont="1" applyFill="1" applyBorder="1" applyAlignment="1">
      <alignment horizontal="center"/>
    </xf>
    <xf numFmtId="1" fontId="35" fillId="38" borderId="193" xfId="41" applyNumberFormat="1" applyFont="1" applyFill="1" applyBorder="1" applyAlignment="1">
      <alignment horizontal="center" vertical="center" shrinkToFit="1"/>
    </xf>
    <xf numFmtId="0" fontId="13" fillId="0" borderId="14" xfId="0" applyFont="1" applyBorder="1"/>
    <xf numFmtId="1" fontId="26" fillId="25" borderId="91" xfId="41" applyNumberFormat="1" applyFont="1" applyFill="1" applyBorder="1" applyAlignment="1">
      <alignment horizontal="center" vertical="center"/>
    </xf>
    <xf numFmtId="0" fontId="13" fillId="25" borderId="96" xfId="41" applyFont="1" applyFill="1" applyBorder="1" applyAlignment="1">
      <alignment horizontal="left" vertical="center" wrapText="1"/>
    </xf>
    <xf numFmtId="0" fontId="37" fillId="25" borderId="53" xfId="41" applyFont="1" applyFill="1" applyBorder="1" applyAlignment="1">
      <alignment horizontal="center" vertical="center"/>
    </xf>
    <xf numFmtId="0" fontId="37" fillId="25" borderId="54" xfId="41" applyFont="1" applyFill="1" applyBorder="1" applyAlignment="1">
      <alignment horizontal="center" vertical="center"/>
    </xf>
    <xf numFmtId="0" fontId="38" fillId="25" borderId="53" xfId="41" applyFont="1" applyFill="1" applyBorder="1" applyAlignment="1">
      <alignment horizontal="center" vertical="center"/>
    </xf>
    <xf numFmtId="0" fontId="38" fillId="25" borderId="54" xfId="41" applyFont="1" applyFill="1" applyBorder="1" applyAlignment="1">
      <alignment horizontal="center" vertical="center"/>
    </xf>
    <xf numFmtId="0" fontId="41" fillId="24" borderId="10" xfId="41" applyFont="1" applyFill="1" applyBorder="1" applyAlignment="1">
      <alignment horizontal="center"/>
    </xf>
    <xf numFmtId="0" fontId="41" fillId="0" borderId="12" xfId="41" applyFont="1" applyBorder="1" applyProtection="1">
      <protection locked="0"/>
    </xf>
    <xf numFmtId="0" fontId="41" fillId="0" borderId="11" xfId="41" applyFont="1" applyBorder="1" applyAlignment="1" applyProtection="1">
      <alignment horizontal="center"/>
      <protection locked="0"/>
    </xf>
    <xf numFmtId="1" fontId="41" fillId="25" borderId="165" xfId="41" applyNumberFormat="1" applyFont="1" applyFill="1" applyBorder="1" applyAlignment="1">
      <alignment horizontal="center"/>
    </xf>
    <xf numFmtId="1" fontId="41" fillId="25" borderId="54" xfId="41" applyNumberFormat="1" applyFont="1" applyFill="1" applyBorder="1" applyAlignment="1">
      <alignment horizontal="center"/>
    </xf>
    <xf numFmtId="0" fontId="41" fillId="0" borderId="66" xfId="40" applyFont="1" applyBorder="1" applyAlignment="1" applyProtection="1">
      <alignment horizontal="center"/>
      <protection locked="0"/>
    </xf>
    <xf numFmtId="0" fontId="41" fillId="0" borderId="68" xfId="40" applyFont="1" applyBorder="1" applyAlignment="1" applyProtection="1">
      <alignment horizontal="center"/>
      <protection locked="0"/>
    </xf>
    <xf numFmtId="1" fontId="41" fillId="25" borderId="115" xfId="41" applyNumberFormat="1" applyFont="1" applyFill="1" applyBorder="1" applyAlignment="1">
      <alignment horizontal="center"/>
    </xf>
    <xf numFmtId="0" fontId="41" fillId="0" borderId="67" xfId="40" applyFont="1" applyBorder="1" applyAlignment="1" applyProtection="1">
      <alignment horizontal="center"/>
      <protection locked="0"/>
    </xf>
    <xf numFmtId="1" fontId="41" fillId="0" borderId="54" xfId="41" applyNumberFormat="1" applyFont="1" applyBorder="1" applyAlignment="1">
      <alignment horizontal="center"/>
    </xf>
    <xf numFmtId="1" fontId="41" fillId="27" borderId="54" xfId="41" applyNumberFormat="1" applyFont="1" applyFill="1" applyBorder="1" applyAlignment="1">
      <alignment horizontal="center"/>
    </xf>
    <xf numFmtId="0" fontId="41" fillId="26" borderId="54" xfId="41" applyFont="1" applyFill="1" applyBorder="1" applyAlignment="1" applyProtection="1">
      <alignment horizontal="center"/>
      <protection locked="0"/>
    </xf>
    <xf numFmtId="0" fontId="41" fillId="26" borderId="70" xfId="41" applyFont="1" applyFill="1" applyBorder="1" applyAlignment="1" applyProtection="1">
      <alignment horizontal="center"/>
      <protection locked="0"/>
    </xf>
    <xf numFmtId="0" fontId="41" fillId="26" borderId="54" xfId="40" applyFont="1" applyFill="1" applyBorder="1" applyAlignment="1" applyProtection="1">
      <alignment horizontal="center"/>
      <protection locked="0"/>
    </xf>
    <xf numFmtId="1" fontId="41" fillId="27" borderId="165" xfId="41" applyNumberFormat="1" applyFont="1" applyFill="1" applyBorder="1" applyAlignment="1">
      <alignment horizontal="center"/>
    </xf>
    <xf numFmtId="0" fontId="26" fillId="0" borderId="0" xfId="0" applyFont="1"/>
    <xf numFmtId="0" fontId="41" fillId="0" borderId="13" xfId="41" applyFont="1" applyBorder="1" applyAlignment="1" applyProtection="1">
      <alignment horizontal="left" vertical="center"/>
      <protection locked="0"/>
    </xf>
    <xf numFmtId="0" fontId="41" fillId="0" borderId="40" xfId="41" applyFont="1" applyBorder="1" applyProtection="1">
      <protection locked="0"/>
    </xf>
    <xf numFmtId="0" fontId="41" fillId="0" borderId="28" xfId="41" applyFont="1" applyBorder="1" applyAlignment="1" applyProtection="1">
      <alignment horizontal="left" vertical="center"/>
      <protection locked="0"/>
    </xf>
    <xf numFmtId="0" fontId="41" fillId="0" borderId="12" xfId="0" applyFont="1" applyBorder="1" applyAlignment="1" applyProtection="1">
      <alignment vertical="center" shrinkToFit="1"/>
      <protection locked="0"/>
    </xf>
    <xf numFmtId="1" fontId="41" fillId="0" borderId="199" xfId="41" applyNumberFormat="1" applyFont="1" applyBorder="1" applyAlignment="1">
      <alignment horizontal="center"/>
    </xf>
    <xf numFmtId="0" fontId="41" fillId="0" borderId="196" xfId="40" applyFont="1" applyBorder="1" applyAlignment="1" applyProtection="1">
      <alignment horizontal="center"/>
      <protection locked="0"/>
    </xf>
    <xf numFmtId="0" fontId="41" fillId="0" borderId="203" xfId="40" applyFont="1" applyBorder="1" applyAlignment="1" applyProtection="1">
      <alignment horizontal="center"/>
      <protection locked="0"/>
    </xf>
    <xf numFmtId="1" fontId="41" fillId="0" borderId="196" xfId="41" applyNumberFormat="1" applyFont="1" applyBorder="1" applyAlignment="1">
      <alignment horizontal="center"/>
    </xf>
    <xf numFmtId="0" fontId="41" fillId="0" borderId="200" xfId="40" applyFont="1" applyBorder="1" applyAlignment="1" applyProtection="1">
      <alignment horizontal="center"/>
      <protection locked="0"/>
    </xf>
    <xf numFmtId="0" fontId="41" fillId="0" borderId="202" xfId="40" applyFont="1" applyBorder="1" applyAlignment="1" applyProtection="1">
      <alignment horizontal="center"/>
      <protection locked="0"/>
    </xf>
    <xf numFmtId="1" fontId="41" fillId="0" borderId="218" xfId="41" applyNumberFormat="1" applyFont="1" applyBorder="1" applyAlignment="1">
      <alignment horizontal="center"/>
    </xf>
    <xf numFmtId="1" fontId="45" fillId="25" borderId="59" xfId="41" applyNumberFormat="1" applyFont="1" applyFill="1" applyBorder="1" applyAlignment="1">
      <alignment horizontal="center"/>
    </xf>
    <xf numFmtId="0" fontId="45" fillId="25" borderId="152" xfId="41" applyFont="1" applyFill="1" applyBorder="1" applyAlignment="1">
      <alignment horizontal="center"/>
    </xf>
    <xf numFmtId="1" fontId="45" fillId="25" borderId="167" xfId="41" applyNumberFormat="1" applyFont="1" applyFill="1" applyBorder="1" applyAlignment="1">
      <alignment horizontal="center"/>
    </xf>
    <xf numFmtId="0" fontId="45" fillId="25" borderId="76" xfId="41" applyFont="1" applyFill="1" applyBorder="1" applyAlignment="1">
      <alignment horizontal="center"/>
    </xf>
    <xf numFmtId="1" fontId="45" fillId="25" borderId="77" xfId="41" applyNumberFormat="1" applyFont="1" applyFill="1" applyBorder="1" applyAlignment="1">
      <alignment horizontal="center"/>
    </xf>
    <xf numFmtId="0" fontId="41" fillId="0" borderId="0" xfId="0" applyFont="1"/>
    <xf numFmtId="0" fontId="45" fillId="25" borderId="78" xfId="41" applyFont="1" applyFill="1" applyBorder="1" applyAlignment="1">
      <alignment horizontal="left"/>
    </xf>
    <xf numFmtId="0" fontId="45" fillId="25" borderId="0" xfId="41" applyFont="1" applyFill="1" applyAlignment="1">
      <alignment horizontal="center"/>
    </xf>
    <xf numFmtId="0" fontId="45" fillId="25" borderId="41" xfId="41" applyFont="1" applyFill="1" applyBorder="1" applyAlignment="1">
      <alignment horizontal="center"/>
    </xf>
    <xf numFmtId="0" fontId="40" fillId="25" borderId="80" xfId="0" applyFont="1" applyFill="1" applyBorder="1" applyAlignment="1">
      <alignment horizontal="center" vertical="center" wrapText="1"/>
    </xf>
    <xf numFmtId="0" fontId="41" fillId="25" borderId="54" xfId="41" applyFont="1" applyFill="1" applyBorder="1" applyAlignment="1">
      <alignment horizontal="center"/>
    </xf>
    <xf numFmtId="1" fontId="41" fillId="25" borderId="83" xfId="41" applyNumberFormat="1" applyFont="1" applyFill="1" applyBorder="1" applyAlignment="1">
      <alignment horizontal="center"/>
    </xf>
    <xf numFmtId="1" fontId="41" fillId="25" borderId="69" xfId="41" applyNumberFormat="1" applyFont="1" applyFill="1" applyBorder="1" applyAlignment="1">
      <alignment horizontal="center" vertical="center" shrinkToFit="1"/>
    </xf>
    <xf numFmtId="1" fontId="41" fillId="25" borderId="168" xfId="41" applyNumberFormat="1" applyFont="1" applyFill="1" applyBorder="1" applyAlignment="1">
      <alignment horizontal="center"/>
    </xf>
    <xf numFmtId="0" fontId="41" fillId="25" borderId="84" xfId="41" applyFont="1" applyFill="1" applyBorder="1" applyAlignment="1">
      <alignment horizontal="left" vertical="center" wrapText="1"/>
    </xf>
    <xf numFmtId="0" fontId="44" fillId="25" borderId="86" xfId="41" applyFont="1" applyFill="1" applyBorder="1" applyAlignment="1">
      <alignment horizontal="center"/>
    </xf>
    <xf numFmtId="1" fontId="45" fillId="25" borderId="85" xfId="41" applyNumberFormat="1" applyFont="1" applyFill="1" applyBorder="1" applyAlignment="1">
      <alignment horizontal="center"/>
    </xf>
    <xf numFmtId="1" fontId="45" fillId="25" borderId="87" xfId="41" applyNumberFormat="1" applyFont="1" applyFill="1" applyBorder="1" applyAlignment="1">
      <alignment horizontal="center"/>
    </xf>
    <xf numFmtId="0" fontId="45" fillId="25" borderId="88" xfId="41" applyFont="1" applyFill="1" applyBorder="1" applyAlignment="1">
      <alignment horizontal="center"/>
    </xf>
    <xf numFmtId="1" fontId="40" fillId="25" borderId="85" xfId="41" applyNumberFormat="1" applyFont="1" applyFill="1" applyBorder="1" applyAlignment="1">
      <alignment horizontal="center"/>
    </xf>
    <xf numFmtId="1" fontId="41" fillId="25" borderId="199" xfId="41" applyNumberFormat="1" applyFont="1" applyFill="1" applyBorder="1" applyAlignment="1">
      <alignment horizontal="center"/>
    </xf>
    <xf numFmtId="1" fontId="41" fillId="25" borderId="222" xfId="41" applyNumberFormat="1" applyFont="1" applyFill="1" applyBorder="1" applyAlignment="1">
      <alignment horizontal="center"/>
    </xf>
    <xf numFmtId="0" fontId="41" fillId="25" borderId="199" xfId="41" applyFont="1" applyFill="1" applyBorder="1" applyAlignment="1">
      <alignment horizontal="center"/>
    </xf>
    <xf numFmtId="0" fontId="41" fillId="30" borderId="84" xfId="41" applyFont="1" applyFill="1" applyBorder="1" applyAlignment="1">
      <alignment horizontal="left" vertical="center" wrapText="1"/>
    </xf>
    <xf numFmtId="0" fontId="44" fillId="31" borderId="87" xfId="41" applyFont="1" applyFill="1" applyBorder="1" applyAlignment="1">
      <alignment horizontal="center" vertical="center"/>
    </xf>
    <xf numFmtId="1" fontId="45" fillId="31" borderId="85" xfId="0" applyNumberFormat="1" applyFont="1" applyFill="1" applyBorder="1" applyAlignment="1">
      <alignment horizontal="center" vertical="center"/>
    </xf>
    <xf numFmtId="0" fontId="45" fillId="32" borderId="76" xfId="41" applyFont="1" applyFill="1" applyBorder="1" applyAlignment="1">
      <alignment horizontal="center" vertical="center"/>
    </xf>
    <xf numFmtId="1" fontId="45" fillId="31" borderId="89" xfId="0" applyNumberFormat="1" applyFont="1" applyFill="1" applyBorder="1" applyAlignment="1">
      <alignment horizontal="center" vertical="center"/>
    </xf>
    <xf numFmtId="0" fontId="41" fillId="0" borderId="54" xfId="41" applyFont="1" applyBorder="1" applyAlignment="1">
      <alignment horizontal="center"/>
    </xf>
    <xf numFmtId="1" fontId="41" fillId="0" borderId="93" xfId="41" applyNumberFormat="1" applyFont="1" applyBorder="1" applyAlignment="1" applyProtection="1">
      <alignment horizontal="center"/>
      <protection locked="0"/>
    </xf>
    <xf numFmtId="1" fontId="41" fillId="0" borderId="115" xfId="41" applyNumberFormat="1" applyFont="1" applyBorder="1" applyAlignment="1">
      <alignment horizontal="center"/>
    </xf>
    <xf numFmtId="1" fontId="41" fillId="0" borderId="44" xfId="41" applyNumberFormat="1" applyFont="1" applyBorder="1" applyAlignment="1" applyProtection="1">
      <alignment horizontal="center"/>
      <protection locked="0"/>
    </xf>
    <xf numFmtId="1" fontId="41" fillId="0" borderId="70" xfId="41" applyNumberFormat="1" applyFont="1" applyBorder="1" applyAlignment="1" applyProtection="1">
      <alignment horizontal="center"/>
      <protection locked="0"/>
    </xf>
    <xf numFmtId="0" fontId="41" fillId="0" borderId="130" xfId="40" applyFont="1" applyBorder="1" applyAlignment="1" applyProtection="1">
      <alignment horizontal="center"/>
      <protection locked="0"/>
    </xf>
    <xf numFmtId="0" fontId="41" fillId="0" borderId="93" xfId="40" applyFont="1" applyBorder="1" applyAlignment="1" applyProtection="1">
      <alignment horizontal="center"/>
      <protection locked="0"/>
    </xf>
    <xf numFmtId="1" fontId="41" fillId="0" borderId="165" xfId="41" applyNumberFormat="1" applyFont="1" applyBorder="1" applyAlignment="1">
      <alignment horizontal="center"/>
    </xf>
    <xf numFmtId="0" fontId="41" fillId="0" borderId="54" xfId="40" applyFont="1" applyBorder="1" applyAlignment="1" applyProtection="1">
      <alignment horizontal="center"/>
      <protection locked="0"/>
    </xf>
    <xf numFmtId="0" fontId="41" fillId="0" borderId="44" xfId="40" applyFont="1" applyBorder="1" applyAlignment="1" applyProtection="1">
      <alignment horizontal="center"/>
      <protection locked="0"/>
    </xf>
    <xf numFmtId="1" fontId="41" fillId="0" borderId="222" xfId="41" applyNumberFormat="1" applyFont="1" applyBorder="1" applyAlignment="1">
      <alignment horizontal="center"/>
    </xf>
    <xf numFmtId="0" fontId="41" fillId="0" borderId="199" xfId="40" applyFont="1" applyBorder="1" applyAlignment="1" applyProtection="1">
      <alignment horizontal="center"/>
      <protection locked="0"/>
    </xf>
    <xf numFmtId="1" fontId="41" fillId="0" borderId="168" xfId="41" applyNumberFormat="1" applyFont="1" applyBorder="1" applyAlignment="1">
      <alignment horizontal="center"/>
    </xf>
    <xf numFmtId="1" fontId="41" fillId="25" borderId="73" xfId="41" applyNumberFormat="1" applyFont="1" applyFill="1" applyBorder="1" applyAlignment="1">
      <alignment horizontal="center"/>
    </xf>
    <xf numFmtId="0" fontId="41" fillId="25" borderId="73" xfId="41" applyFont="1" applyFill="1" applyBorder="1" applyAlignment="1">
      <alignment horizontal="center"/>
    </xf>
    <xf numFmtId="1" fontId="45" fillId="25" borderId="223" xfId="0" applyNumberFormat="1" applyFont="1" applyFill="1" applyBorder="1" applyAlignment="1">
      <alignment horizontal="center" vertical="center" wrapText="1"/>
    </xf>
    <xf numFmtId="0" fontId="45" fillId="25" borderId="223" xfId="0" applyFont="1" applyFill="1" applyBorder="1" applyAlignment="1">
      <alignment horizontal="center" vertical="center" wrapText="1"/>
    </xf>
    <xf numFmtId="0" fontId="41" fillId="0" borderId="220" xfId="40" applyFont="1" applyBorder="1" applyAlignment="1" applyProtection="1">
      <alignment horizontal="center"/>
      <protection locked="0"/>
    </xf>
    <xf numFmtId="1" fontId="41" fillId="0" borderId="220" xfId="41" applyNumberFormat="1" applyFont="1" applyBorder="1" applyAlignment="1" applyProtection="1">
      <alignment horizontal="center"/>
      <protection locked="0"/>
    </xf>
    <xf numFmtId="0" fontId="41" fillId="0" borderId="224" xfId="40" applyFont="1" applyBorder="1" applyAlignment="1" applyProtection="1">
      <alignment horizontal="center"/>
      <protection locked="0"/>
    </xf>
    <xf numFmtId="0" fontId="41" fillId="0" borderId="170" xfId="0" applyFont="1" applyBorder="1"/>
    <xf numFmtId="1" fontId="41" fillId="25" borderId="225" xfId="41" applyNumberFormat="1" applyFont="1" applyFill="1" applyBorder="1" applyAlignment="1">
      <alignment horizontal="center" vertical="center" shrinkToFit="1"/>
    </xf>
    <xf numFmtId="1" fontId="45" fillId="25" borderId="227" xfId="41" applyNumberFormat="1" applyFont="1" applyFill="1" applyBorder="1" applyAlignment="1">
      <alignment horizontal="center"/>
    </xf>
    <xf numFmtId="0" fontId="40" fillId="25" borderId="228" xfId="0" applyFont="1" applyFill="1" applyBorder="1" applyAlignment="1">
      <alignment horizontal="center" vertical="center" wrapText="1"/>
    </xf>
    <xf numFmtId="1" fontId="13" fillId="38" borderId="229" xfId="41" applyNumberFormat="1" applyFont="1" applyFill="1" applyBorder="1"/>
    <xf numFmtId="0" fontId="41" fillId="0" borderId="28" xfId="41" applyFont="1" applyBorder="1" applyAlignment="1" applyProtection="1">
      <alignment vertical="center"/>
      <protection locked="0"/>
    </xf>
    <xf numFmtId="1" fontId="35" fillId="0" borderId="185" xfId="41" applyNumberFormat="1" applyFont="1" applyBorder="1" applyAlignment="1">
      <alignment horizontal="center"/>
    </xf>
    <xf numFmtId="1" fontId="35" fillId="0" borderId="185" xfId="41" applyNumberFormat="1" applyFont="1" applyBorder="1" applyAlignment="1">
      <alignment horizontal="center" vertical="center"/>
    </xf>
    <xf numFmtId="1" fontId="35" fillId="0" borderId="190" xfId="41" applyNumberFormat="1" applyFont="1" applyBorder="1" applyAlignment="1">
      <alignment horizontal="center"/>
    </xf>
    <xf numFmtId="1" fontId="35" fillId="0" borderId="215" xfId="41" applyNumberFormat="1" applyFont="1" applyBorder="1" applyAlignment="1">
      <alignment horizontal="center"/>
    </xf>
    <xf numFmtId="0" fontId="41" fillId="25" borderId="43" xfId="41" applyFont="1" applyFill="1" applyBorder="1" applyAlignment="1">
      <alignment horizontal="left"/>
    </xf>
    <xf numFmtId="0" fontId="41" fillId="25" borderId="54" xfId="41" applyFont="1" applyFill="1" applyBorder="1"/>
    <xf numFmtId="1" fontId="41" fillId="25" borderId="67" xfId="41" applyNumberFormat="1" applyFont="1" applyFill="1" applyBorder="1" applyAlignment="1">
      <alignment horizontal="center"/>
    </xf>
    <xf numFmtId="1" fontId="41" fillId="25" borderId="66" xfId="41" applyNumberFormat="1" applyFont="1" applyFill="1" applyBorder="1" applyAlignment="1">
      <alignment horizontal="center"/>
    </xf>
    <xf numFmtId="1" fontId="41" fillId="25" borderId="44" xfId="41" applyNumberFormat="1" applyFont="1" applyFill="1" applyBorder="1" applyAlignment="1">
      <alignment horizontal="center"/>
    </xf>
    <xf numFmtId="0" fontId="41" fillId="25" borderId="67" xfId="41" applyFont="1" applyFill="1" applyBorder="1"/>
    <xf numFmtId="0" fontId="41" fillId="25" borderId="66" xfId="41" applyFont="1" applyFill="1" applyBorder="1"/>
    <xf numFmtId="0" fontId="41" fillId="25" borderId="82" xfId="41" applyFont="1" applyFill="1" applyBorder="1" applyAlignment="1">
      <alignment horizontal="left"/>
    </xf>
    <xf numFmtId="0" fontId="41" fillId="25" borderId="83" xfId="41" applyFont="1" applyFill="1" applyBorder="1"/>
    <xf numFmtId="1" fontId="41" fillId="25" borderId="98" xfId="41" applyNumberFormat="1" applyFont="1" applyFill="1" applyBorder="1" applyAlignment="1">
      <alignment horizontal="center"/>
    </xf>
    <xf numFmtId="1" fontId="41" fillId="25" borderId="72" xfId="41" applyNumberFormat="1" applyFont="1" applyFill="1" applyBorder="1" applyAlignment="1">
      <alignment horizontal="center"/>
    </xf>
    <xf numFmtId="0" fontId="41" fillId="25" borderId="99" xfId="41" applyFont="1" applyFill="1" applyBorder="1" applyAlignment="1">
      <alignment horizontal="left"/>
    </xf>
    <xf numFmtId="0" fontId="41" fillId="25" borderId="100" xfId="41" applyFont="1" applyFill="1" applyBorder="1"/>
    <xf numFmtId="1" fontId="41" fillId="25" borderId="103" xfId="41" applyNumberFormat="1" applyFont="1" applyFill="1" applyBorder="1" applyAlignment="1">
      <alignment horizontal="center"/>
    </xf>
    <xf numFmtId="0" fontId="41" fillId="38" borderId="181" xfId="41" applyFont="1" applyFill="1" applyBorder="1" applyAlignment="1">
      <alignment horizontal="left"/>
    </xf>
    <xf numFmtId="0" fontId="44" fillId="38" borderId="182" xfId="41" applyFont="1" applyFill="1" applyBorder="1"/>
    <xf numFmtId="1" fontId="41" fillId="38" borderId="182" xfId="41" applyNumberFormat="1" applyFont="1" applyFill="1" applyBorder="1" applyAlignment="1">
      <alignment horizontal="center"/>
    </xf>
    <xf numFmtId="1" fontId="41" fillId="38" borderId="184" xfId="41" applyNumberFormat="1" applyFont="1" applyFill="1" applyBorder="1" applyAlignment="1">
      <alignment horizontal="center"/>
    </xf>
    <xf numFmtId="0" fontId="13" fillId="24" borderId="0" xfId="49" applyFont="1" applyFill="1" applyAlignment="1">
      <alignment horizontal="center" vertical="center"/>
    </xf>
    <xf numFmtId="0" fontId="13" fillId="24" borderId="201" xfId="49" applyFont="1" applyFill="1" applyBorder="1" applyAlignment="1">
      <alignment horizontal="left" vertical="center" wrapText="1"/>
    </xf>
    <xf numFmtId="0" fontId="13" fillId="24" borderId="201" xfId="42" applyFont="1" applyFill="1" applyBorder="1"/>
    <xf numFmtId="0" fontId="32" fillId="0" borderId="0" xfId="0" applyFont="1"/>
    <xf numFmtId="0" fontId="48" fillId="0" borderId="0" xfId="0" applyFont="1"/>
    <xf numFmtId="0" fontId="41" fillId="0" borderId="0" xfId="41" applyFont="1"/>
    <xf numFmtId="0" fontId="37" fillId="25" borderId="216" xfId="41" applyFont="1" applyFill="1" applyBorder="1" applyAlignment="1">
      <alignment horizontal="center" vertical="center" wrapText="1"/>
    </xf>
    <xf numFmtId="0" fontId="40" fillId="33" borderId="22" xfId="42" applyFont="1" applyFill="1" applyBorder="1" applyAlignment="1">
      <alignment horizontal="left"/>
    </xf>
    <xf numFmtId="0" fontId="40" fillId="33" borderId="23" xfId="42" applyFont="1" applyFill="1" applyBorder="1"/>
    <xf numFmtId="0" fontId="45" fillId="33" borderId="36" xfId="42" applyFont="1" applyFill="1" applyBorder="1" applyAlignment="1">
      <alignment horizontal="center"/>
    </xf>
    <xf numFmtId="1" fontId="45" fillId="33" borderId="34" xfId="42" applyNumberFormat="1" applyFont="1" applyFill="1" applyBorder="1" applyAlignment="1">
      <alignment horizontal="center"/>
    </xf>
    <xf numFmtId="0" fontId="44" fillId="24" borderId="20" xfId="42" applyFont="1" applyFill="1" applyBorder="1" applyAlignment="1">
      <alignment horizontal="left"/>
    </xf>
    <xf numFmtId="1" fontId="51" fillId="24" borderId="25" xfId="42" applyNumberFormat="1" applyFont="1" applyFill="1" applyBorder="1" applyAlignment="1">
      <alignment horizontal="center"/>
    </xf>
    <xf numFmtId="1" fontId="52" fillId="24" borderId="25" xfId="42" applyNumberFormat="1" applyFont="1" applyFill="1" applyBorder="1" applyAlignment="1">
      <alignment horizontal="center"/>
    </xf>
    <xf numFmtId="1" fontId="52" fillId="24" borderId="0" xfId="42" applyNumberFormat="1" applyFont="1" applyFill="1" applyAlignment="1">
      <alignment horizontal="center"/>
    </xf>
    <xf numFmtId="0" fontId="52" fillId="24" borderId="24" xfId="42" applyFont="1" applyFill="1" applyBorder="1"/>
    <xf numFmtId="1" fontId="41" fillId="25" borderId="196" xfId="41" applyNumberFormat="1" applyFont="1" applyFill="1" applyBorder="1" applyAlignment="1">
      <alignment horizontal="center"/>
    </xf>
    <xf numFmtId="0" fontId="41" fillId="0" borderId="10" xfId="41" applyFont="1" applyBorder="1"/>
    <xf numFmtId="0" fontId="41" fillId="0" borderId="19" xfId="41" applyFont="1" applyBorder="1"/>
    <xf numFmtId="1" fontId="41" fillId="0" borderId="195" xfId="41" applyNumberFormat="1" applyFont="1" applyBorder="1" applyAlignment="1">
      <alignment horizontal="center"/>
    </xf>
    <xf numFmtId="0" fontId="41" fillId="0" borderId="197" xfId="40" applyFont="1" applyBorder="1" applyAlignment="1" applyProtection="1">
      <alignment horizontal="center"/>
      <protection locked="0"/>
    </xf>
    <xf numFmtId="1" fontId="41" fillId="25" borderId="195" xfId="41" applyNumberFormat="1" applyFont="1" applyFill="1" applyBorder="1" applyAlignment="1">
      <alignment horizontal="center"/>
    </xf>
    <xf numFmtId="1" fontId="41" fillId="25" borderId="180" xfId="41" applyNumberFormat="1" applyFont="1" applyFill="1" applyBorder="1" applyAlignment="1">
      <alignment horizontal="center" vertical="center" shrinkToFit="1"/>
    </xf>
    <xf numFmtId="0" fontId="41" fillId="0" borderId="198" xfId="41" applyFont="1" applyBorder="1"/>
    <xf numFmtId="1" fontId="41" fillId="25" borderId="230" xfId="41" applyNumberFormat="1" applyFont="1" applyFill="1" applyBorder="1" applyAlignment="1">
      <alignment horizontal="center"/>
    </xf>
    <xf numFmtId="1" fontId="41" fillId="25" borderId="174" xfId="41" applyNumberFormat="1" applyFont="1" applyFill="1" applyBorder="1" applyAlignment="1">
      <alignment horizontal="center"/>
    </xf>
    <xf numFmtId="1" fontId="41" fillId="25" borderId="233" xfId="41" applyNumberFormat="1" applyFont="1" applyFill="1" applyBorder="1" applyAlignment="1">
      <alignment horizontal="center" vertical="center" shrinkToFit="1"/>
    </xf>
    <xf numFmtId="0" fontId="41" fillId="0" borderId="170" xfId="41" applyFont="1" applyBorder="1"/>
    <xf numFmtId="0" fontId="41" fillId="0" borderId="177" xfId="41" applyFont="1" applyBorder="1"/>
    <xf numFmtId="1" fontId="41" fillId="25" borderId="231" xfId="41" applyNumberFormat="1" applyFont="1" applyFill="1" applyBorder="1" applyAlignment="1">
      <alignment horizontal="center"/>
    </xf>
    <xf numFmtId="1" fontId="41" fillId="25" borderId="233" xfId="41" applyNumberFormat="1" applyFont="1" applyFill="1" applyBorder="1" applyAlignment="1">
      <alignment horizontal="center"/>
    </xf>
    <xf numFmtId="1" fontId="41" fillId="0" borderId="112" xfId="41" applyNumberFormat="1" applyFont="1" applyBorder="1" applyAlignment="1">
      <alignment horizontal="center"/>
    </xf>
    <xf numFmtId="0" fontId="41" fillId="25" borderId="231" xfId="41" applyFont="1" applyFill="1" applyBorder="1" applyAlignment="1">
      <alignment horizontal="center"/>
    </xf>
    <xf numFmtId="1" fontId="41" fillId="25" borderId="112" xfId="41" applyNumberFormat="1" applyFont="1" applyFill="1" applyBorder="1" applyAlignment="1">
      <alignment horizontal="center"/>
    </xf>
    <xf numFmtId="0" fontId="41" fillId="25" borderId="112" xfId="41" applyFont="1" applyFill="1" applyBorder="1" applyAlignment="1">
      <alignment horizontal="center"/>
    </xf>
    <xf numFmtId="0" fontId="40" fillId="25" borderId="106" xfId="41" applyFont="1" applyFill="1" applyBorder="1" applyAlignment="1">
      <alignment horizontal="left"/>
    </xf>
    <xf numFmtId="0" fontId="40" fillId="25" borderId="107" xfId="41" applyFont="1" applyFill="1" applyBorder="1"/>
    <xf numFmtId="1" fontId="45" fillId="41" borderId="209" xfId="42" applyNumberFormat="1" applyFont="1" applyFill="1" applyBorder="1" applyAlignment="1">
      <alignment horizontal="center"/>
    </xf>
    <xf numFmtId="1" fontId="45" fillId="41" borderId="108" xfId="42" applyNumberFormat="1" applyFont="1" applyFill="1" applyBorder="1" applyAlignment="1">
      <alignment horizontal="center"/>
    </xf>
    <xf numFmtId="0" fontId="45" fillId="41" borderId="38" xfId="42" applyFont="1" applyFill="1" applyBorder="1" applyAlignment="1">
      <alignment horizontal="center"/>
    </xf>
    <xf numFmtId="1" fontId="45" fillId="24" borderId="209" xfId="42" applyNumberFormat="1" applyFont="1" applyFill="1" applyBorder="1" applyAlignment="1">
      <alignment horizontal="center"/>
    </xf>
    <xf numFmtId="1" fontId="45" fillId="24" borderId="108" xfId="42" applyNumberFormat="1" applyFont="1" applyFill="1" applyBorder="1" applyAlignment="1">
      <alignment horizontal="center"/>
    </xf>
    <xf numFmtId="1" fontId="45" fillId="24" borderId="234" xfId="42" applyNumberFormat="1" applyFont="1" applyFill="1" applyBorder="1" applyAlignment="1">
      <alignment horizontal="center"/>
    </xf>
    <xf numFmtId="0" fontId="40" fillId="24" borderId="22" xfId="42" applyFont="1" applyFill="1" applyBorder="1" applyAlignment="1">
      <alignment horizontal="left"/>
    </xf>
    <xf numFmtId="0" fontId="40" fillId="24" borderId="23" xfId="42" applyFont="1" applyFill="1" applyBorder="1"/>
    <xf numFmtId="1" fontId="45" fillId="33" borderId="33" xfId="42" applyNumberFormat="1" applyFont="1" applyFill="1" applyBorder="1" applyAlignment="1">
      <alignment horizontal="center"/>
    </xf>
    <xf numFmtId="0" fontId="45" fillId="33" borderId="109" xfId="42" applyFont="1" applyFill="1" applyBorder="1" applyAlignment="1">
      <alignment horizontal="center"/>
    </xf>
    <xf numFmtId="1" fontId="45" fillId="33" borderId="22" xfId="42" applyNumberFormat="1" applyFont="1" applyFill="1" applyBorder="1" applyAlignment="1">
      <alignment horizontal="center"/>
    </xf>
    <xf numFmtId="1" fontId="45" fillId="33" borderId="235" xfId="42" applyNumberFormat="1" applyFont="1" applyFill="1" applyBorder="1" applyAlignment="1">
      <alignment horizontal="center"/>
    </xf>
    <xf numFmtId="0" fontId="45" fillId="24" borderId="20" xfId="42" applyFont="1" applyFill="1" applyBorder="1" applyAlignment="1">
      <alignment horizontal="left"/>
    </xf>
    <xf numFmtId="0" fontId="46" fillId="24" borderId="21" xfId="42" applyFont="1" applyFill="1" applyBorder="1"/>
    <xf numFmtId="0" fontId="41" fillId="24" borderId="0" xfId="49" applyFont="1" applyFill="1" applyAlignment="1">
      <alignment horizontal="center" vertical="center"/>
    </xf>
    <xf numFmtId="1" fontId="41" fillId="25" borderId="119" xfId="41" applyNumberFormat="1" applyFont="1" applyFill="1" applyBorder="1" applyAlignment="1">
      <alignment horizontal="center"/>
    </xf>
    <xf numFmtId="1" fontId="41" fillId="25" borderId="120" xfId="41" applyNumberFormat="1" applyFont="1" applyFill="1" applyBorder="1" applyAlignment="1">
      <alignment horizontal="center" vertical="center" shrinkToFit="1"/>
    </xf>
    <xf numFmtId="0" fontId="40" fillId="24" borderId="22" xfId="42" applyFont="1" applyFill="1" applyBorder="1" applyAlignment="1">
      <alignment horizontal="left" vertical="center" wrapText="1"/>
    </xf>
    <xf numFmtId="0" fontId="40" fillId="24" borderId="23" xfId="42" applyFont="1" applyFill="1" applyBorder="1" applyAlignment="1">
      <alignment horizontal="center"/>
    </xf>
    <xf numFmtId="0" fontId="45" fillId="24" borderId="109" xfId="42" applyFont="1" applyFill="1" applyBorder="1" applyAlignment="1">
      <alignment horizontal="center"/>
    </xf>
    <xf numFmtId="1" fontId="40" fillId="24" borderId="23" xfId="42" applyNumberFormat="1" applyFont="1" applyFill="1" applyBorder="1" applyAlignment="1">
      <alignment horizontal="center"/>
    </xf>
    <xf numFmtId="0" fontId="40" fillId="24" borderId="109" xfId="42" applyFont="1" applyFill="1" applyBorder="1" applyAlignment="1">
      <alignment horizontal="center"/>
    </xf>
    <xf numFmtId="1" fontId="40" fillId="25" borderId="122" xfId="41" applyNumberFormat="1" applyFont="1" applyFill="1" applyBorder="1" applyAlignment="1">
      <alignment horizontal="center"/>
    </xf>
    <xf numFmtId="0" fontId="40" fillId="24" borderId="35" xfId="42" applyFont="1" applyFill="1" applyBorder="1" applyAlignment="1">
      <alignment horizontal="center"/>
    </xf>
    <xf numFmtId="0" fontId="40" fillId="24" borderId="20" xfId="42" applyFont="1" applyFill="1" applyBorder="1" applyAlignment="1">
      <alignment horizontal="left" vertical="center" wrapText="1"/>
    </xf>
    <xf numFmtId="0" fontId="40" fillId="24" borderId="21" xfId="42" applyFont="1" applyFill="1" applyBorder="1" applyAlignment="1">
      <alignment horizontal="center"/>
    </xf>
    <xf numFmtId="0" fontId="45" fillId="24" borderId="123" xfId="42" applyFont="1" applyFill="1" applyBorder="1" applyAlignment="1">
      <alignment horizontal="center"/>
    </xf>
    <xf numFmtId="1" fontId="40" fillId="24" borderId="124" xfId="42" applyNumberFormat="1" applyFont="1" applyFill="1" applyBorder="1" applyAlignment="1">
      <alignment horizontal="center"/>
    </xf>
    <xf numFmtId="0" fontId="40" fillId="24" borderId="125" xfId="42" applyFont="1" applyFill="1" applyBorder="1" applyAlignment="1">
      <alignment horizontal="center"/>
    </xf>
    <xf numFmtId="0" fontId="40" fillId="24" borderId="124" xfId="42" applyFont="1" applyFill="1" applyBorder="1" applyAlignment="1">
      <alignment horizontal="center"/>
    </xf>
    <xf numFmtId="1" fontId="45" fillId="25" borderId="73" xfId="41" applyNumberFormat="1" applyFont="1" applyFill="1" applyBorder="1" applyAlignment="1">
      <alignment horizontal="center"/>
    </xf>
    <xf numFmtId="1" fontId="45" fillId="24" borderId="124" xfId="42" applyNumberFormat="1" applyFont="1" applyFill="1" applyBorder="1" applyAlignment="1">
      <alignment horizontal="center"/>
    </xf>
    <xf numFmtId="1" fontId="45" fillId="24" borderId="18" xfId="42" applyNumberFormat="1" applyFont="1" applyFill="1" applyBorder="1" applyAlignment="1">
      <alignment horizontal="center"/>
    </xf>
    <xf numFmtId="0" fontId="40" fillId="25" borderId="51" xfId="41" applyFont="1" applyFill="1" applyBorder="1" applyAlignment="1">
      <alignment horizontal="center" vertical="center"/>
    </xf>
    <xf numFmtId="0" fontId="40" fillId="25" borderId="62" xfId="41" applyFont="1" applyFill="1" applyBorder="1"/>
    <xf numFmtId="0" fontId="40" fillId="25" borderId="65" xfId="41" applyFont="1" applyFill="1" applyBorder="1"/>
    <xf numFmtId="0" fontId="39" fillId="25" borderId="55" xfId="41" applyFont="1" applyFill="1" applyBorder="1" applyAlignment="1">
      <alignment horizontal="center" textRotation="90"/>
    </xf>
    <xf numFmtId="0" fontId="42" fillId="0" borderId="0" xfId="0" applyFont="1"/>
    <xf numFmtId="0" fontId="41" fillId="0" borderId="0" xfId="0" applyFont="1" applyAlignment="1">
      <alignment horizontal="left"/>
    </xf>
    <xf numFmtId="0" fontId="41" fillId="24" borderId="31" xfId="49" applyFont="1" applyFill="1" applyBorder="1" applyAlignment="1">
      <alignment horizontal="center" vertical="center" wrapText="1"/>
    </xf>
    <xf numFmtId="0" fontId="41" fillId="24" borderId="19" xfId="49" applyFont="1" applyFill="1" applyBorder="1" applyAlignment="1">
      <alignment horizontal="center" vertical="center"/>
    </xf>
    <xf numFmtId="0" fontId="41" fillId="24" borderId="10" xfId="49" applyFont="1" applyFill="1" applyBorder="1" applyAlignment="1">
      <alignment horizontal="center" vertical="center"/>
    </xf>
    <xf numFmtId="0" fontId="41" fillId="24" borderId="30" xfId="49" applyFont="1" applyFill="1" applyBorder="1" applyAlignment="1">
      <alignment horizontal="center" vertical="center"/>
    </xf>
    <xf numFmtId="0" fontId="41" fillId="24" borderId="17" xfId="49" applyFont="1" applyFill="1" applyBorder="1" applyAlignment="1">
      <alignment horizontal="center" vertical="center"/>
    </xf>
    <xf numFmtId="0" fontId="37" fillId="24" borderId="32" xfId="42" applyFont="1" applyFill="1" applyBorder="1" applyAlignment="1">
      <alignment horizontal="center" textRotation="90"/>
    </xf>
    <xf numFmtId="0" fontId="37" fillId="24" borderId="14" xfId="42" applyFont="1" applyFill="1" applyBorder="1" applyAlignment="1">
      <alignment horizontal="center" textRotation="90"/>
    </xf>
    <xf numFmtId="0" fontId="43" fillId="33" borderId="22" xfId="42" applyFont="1" applyFill="1" applyBorder="1" applyAlignment="1">
      <alignment horizontal="left"/>
    </xf>
    <xf numFmtId="0" fontId="43" fillId="33" borderId="23" xfId="42" applyFont="1" applyFill="1" applyBorder="1"/>
    <xf numFmtId="0" fontId="44" fillId="33" borderId="36" xfId="42" applyFont="1" applyFill="1" applyBorder="1" applyAlignment="1">
      <alignment horizontal="center"/>
    </xf>
    <xf numFmtId="0" fontId="44" fillId="24" borderId="150" xfId="42" applyFont="1" applyFill="1" applyBorder="1" applyAlignment="1">
      <alignment horizontal="center"/>
    </xf>
    <xf numFmtId="0" fontId="52" fillId="24" borderId="153" xfId="42" applyFont="1" applyFill="1" applyBorder="1"/>
    <xf numFmtId="0" fontId="52" fillId="24" borderId="155" xfId="42" applyFont="1" applyFill="1" applyBorder="1"/>
    <xf numFmtId="0" fontId="41" fillId="0" borderId="115" xfId="40" applyFont="1" applyBorder="1" applyAlignment="1" applyProtection="1">
      <alignment horizontal="center"/>
      <protection locked="0"/>
    </xf>
    <xf numFmtId="0" fontId="41" fillId="0" borderId="154" xfId="40" applyFont="1" applyBorder="1" applyAlignment="1" applyProtection="1">
      <alignment horizontal="center"/>
      <protection locked="0"/>
    </xf>
    <xf numFmtId="1" fontId="41" fillId="25" borderId="114" xfId="41" applyNumberFormat="1" applyFont="1" applyFill="1" applyBorder="1" applyAlignment="1">
      <alignment horizontal="center" vertical="center" shrinkToFit="1"/>
    </xf>
    <xf numFmtId="0" fontId="41" fillId="0" borderId="117" xfId="40" applyFont="1" applyBorder="1" applyAlignment="1" applyProtection="1">
      <alignment horizontal="center"/>
      <protection locked="0"/>
    </xf>
    <xf numFmtId="0" fontId="41" fillId="0" borderId="112" xfId="40" applyFont="1" applyBorder="1" applyAlignment="1" applyProtection="1">
      <alignment horizontal="center"/>
      <protection locked="0"/>
    </xf>
    <xf numFmtId="0" fontId="41" fillId="0" borderId="179" xfId="40" applyFont="1" applyBorder="1" applyAlignment="1" applyProtection="1">
      <alignment horizontal="center"/>
      <protection locked="0"/>
    </xf>
    <xf numFmtId="1" fontId="41" fillId="25" borderId="175" xfId="41" applyNumberFormat="1" applyFont="1" applyFill="1" applyBorder="1" applyAlignment="1">
      <alignment horizontal="center"/>
    </xf>
    <xf numFmtId="1" fontId="41" fillId="25" borderId="176" xfId="41" applyNumberFormat="1" applyFont="1" applyFill="1" applyBorder="1" applyAlignment="1">
      <alignment horizontal="center"/>
    </xf>
    <xf numFmtId="1" fontId="40" fillId="25" borderId="146" xfId="41" applyNumberFormat="1" applyFont="1" applyFill="1" applyBorder="1" applyAlignment="1">
      <alignment horizontal="center"/>
    </xf>
    <xf numFmtId="0" fontId="47" fillId="24" borderId="125" xfId="42" applyFont="1" applyFill="1" applyBorder="1" applyAlignment="1">
      <alignment horizontal="center"/>
    </xf>
    <xf numFmtId="1" fontId="46" fillId="24" borderId="124" xfId="42" applyNumberFormat="1" applyFont="1" applyFill="1" applyBorder="1" applyAlignment="1">
      <alignment horizontal="center"/>
    </xf>
    <xf numFmtId="0" fontId="46" fillId="24" borderId="125" xfId="42" applyFont="1" applyFill="1" applyBorder="1" applyAlignment="1">
      <alignment horizontal="center"/>
    </xf>
    <xf numFmtId="0" fontId="46" fillId="24" borderId="124" xfId="42" applyFont="1" applyFill="1" applyBorder="1" applyAlignment="1">
      <alignment horizontal="center"/>
    </xf>
    <xf numFmtId="1" fontId="45" fillId="25" borderId="94" xfId="41" applyNumberFormat="1" applyFont="1" applyFill="1" applyBorder="1" applyAlignment="1">
      <alignment horizontal="center"/>
    </xf>
    <xf numFmtId="1" fontId="47" fillId="24" borderId="124" xfId="42" applyNumberFormat="1" applyFont="1" applyFill="1" applyBorder="1" applyAlignment="1">
      <alignment horizontal="center"/>
    </xf>
    <xf numFmtId="0" fontId="45" fillId="24" borderId="126" xfId="42" applyFont="1" applyFill="1" applyBorder="1" applyAlignment="1">
      <alignment horizontal="left"/>
    </xf>
    <xf numFmtId="0" fontId="46" fillId="24" borderId="127" xfId="42" applyFont="1" applyFill="1" applyBorder="1"/>
    <xf numFmtId="0" fontId="47" fillId="24" borderId="29" xfId="42" applyFont="1" applyFill="1" applyBorder="1" applyAlignment="1">
      <alignment horizontal="center"/>
    </xf>
    <xf numFmtId="0" fontId="41" fillId="24" borderId="116" xfId="49" applyFont="1" applyFill="1" applyBorder="1" applyAlignment="1">
      <alignment horizontal="left" vertical="center" wrapText="1"/>
    </xf>
    <xf numFmtId="0" fontId="41" fillId="24" borderId="116" xfId="42" applyFont="1" applyFill="1" applyBorder="1"/>
    <xf numFmtId="0" fontId="41" fillId="24" borderId="129" xfId="42" applyFont="1" applyFill="1" applyBorder="1"/>
    <xf numFmtId="0" fontId="40" fillId="24" borderId="13" xfId="42" applyFont="1" applyFill="1" applyBorder="1" applyAlignment="1">
      <alignment horizontal="left"/>
    </xf>
    <xf numFmtId="0" fontId="46" fillId="24" borderId="10" xfId="42" applyFont="1" applyFill="1" applyBorder="1" applyAlignment="1">
      <alignment horizontal="center"/>
    </xf>
    <xf numFmtId="0" fontId="41" fillId="24" borderId="10" xfId="42" applyFont="1" applyFill="1" applyBorder="1"/>
    <xf numFmtId="1" fontId="41" fillId="25" borderId="130" xfId="41" applyNumberFormat="1" applyFont="1" applyFill="1" applyBorder="1" applyAlignment="1">
      <alignment horizontal="center"/>
    </xf>
    <xf numFmtId="1" fontId="41" fillId="25" borderId="113" xfId="41" applyNumberFormat="1" applyFont="1" applyFill="1" applyBorder="1" applyAlignment="1">
      <alignment horizontal="center"/>
    </xf>
    <xf numFmtId="1" fontId="37" fillId="25" borderId="114" xfId="41" applyNumberFormat="1" applyFont="1" applyFill="1" applyBorder="1"/>
    <xf numFmtId="0" fontId="41" fillId="25" borderId="130" xfId="41" applyFont="1" applyFill="1" applyBorder="1"/>
    <xf numFmtId="0" fontId="41" fillId="25" borderId="115" xfId="41" applyFont="1" applyFill="1" applyBorder="1"/>
    <xf numFmtId="0" fontId="46" fillId="24" borderId="10" xfId="42" applyFont="1" applyFill="1" applyBorder="1"/>
    <xf numFmtId="0" fontId="41" fillId="25" borderId="112" xfId="41" applyFont="1" applyFill="1" applyBorder="1"/>
    <xf numFmtId="1" fontId="41" fillId="25" borderId="131" xfId="41" applyNumberFormat="1" applyFont="1" applyFill="1" applyBorder="1" applyAlignment="1">
      <alignment horizontal="center"/>
    </xf>
    <xf numFmtId="1" fontId="41" fillId="25" borderId="118" xfId="41" applyNumberFormat="1" applyFont="1" applyFill="1" applyBorder="1" applyAlignment="1">
      <alignment horizontal="center"/>
    </xf>
    <xf numFmtId="0" fontId="40" fillId="25" borderId="132" xfId="41" applyFont="1" applyFill="1" applyBorder="1" applyAlignment="1">
      <alignment horizontal="left"/>
    </xf>
    <xf numFmtId="0" fontId="46" fillId="25" borderId="128" xfId="41" applyFont="1" applyFill="1" applyBorder="1" applyAlignment="1">
      <alignment horizontal="center"/>
    </xf>
    <xf numFmtId="0" fontId="41" fillId="25" borderId="128" xfId="41" applyFont="1" applyFill="1" applyBorder="1"/>
    <xf numFmtId="1" fontId="41" fillId="25" borderId="133" xfId="41" applyNumberFormat="1" applyFont="1" applyFill="1" applyBorder="1" applyAlignment="1">
      <alignment horizontal="center"/>
    </xf>
    <xf numFmtId="1" fontId="41" fillId="25" borderId="134" xfId="41" applyNumberFormat="1" applyFont="1" applyFill="1" applyBorder="1" applyAlignment="1">
      <alignment horizontal="center"/>
    </xf>
    <xf numFmtId="1" fontId="41" fillId="25" borderId="135" xfId="41" applyNumberFormat="1" applyFont="1" applyFill="1" applyBorder="1" applyAlignment="1">
      <alignment horizontal="center"/>
    </xf>
    <xf numFmtId="1" fontId="41" fillId="25" borderId="94" xfId="41" applyNumberFormat="1" applyFont="1" applyFill="1" applyBorder="1" applyAlignment="1">
      <alignment horizontal="center"/>
    </xf>
    <xf numFmtId="0" fontId="41" fillId="41" borderId="210" xfId="42" applyFont="1" applyFill="1" applyBorder="1" applyAlignment="1" applyProtection="1">
      <alignment horizontal="left" vertical="center"/>
      <protection locked="0"/>
    </xf>
    <xf numFmtId="0" fontId="41" fillId="41" borderId="17" xfId="41" applyFont="1" applyFill="1" applyBorder="1" applyAlignment="1">
      <alignment horizontal="center"/>
    </xf>
    <xf numFmtId="0" fontId="41" fillId="41" borderId="244" xfId="40" applyFont="1" applyFill="1" applyBorder="1" applyAlignment="1" applyProtection="1">
      <alignment horizontal="center"/>
      <protection locked="0"/>
    </xf>
    <xf numFmtId="0" fontId="41" fillId="41" borderId="28" xfId="42" applyFont="1" applyFill="1" applyBorder="1" applyAlignment="1" applyProtection="1">
      <alignment horizontal="left" vertical="center"/>
      <protection locked="0"/>
    </xf>
    <xf numFmtId="0" fontId="41" fillId="41" borderId="10" xfId="41" applyFont="1" applyFill="1" applyBorder="1" applyAlignment="1">
      <alignment horizontal="center" vertical="center"/>
    </xf>
    <xf numFmtId="0" fontId="41" fillId="41" borderId="12" xfId="42" applyFont="1" applyFill="1" applyBorder="1" applyAlignment="1" applyProtection="1">
      <alignment wrapText="1"/>
      <protection locked="0"/>
    </xf>
    <xf numFmtId="1" fontId="41" fillId="40" borderId="115" xfId="41" applyNumberFormat="1" applyFont="1" applyFill="1" applyBorder="1" applyAlignment="1">
      <alignment horizontal="center"/>
    </xf>
    <xf numFmtId="1" fontId="41" fillId="40" borderId="112" xfId="41" applyNumberFormat="1" applyFont="1" applyFill="1" applyBorder="1" applyAlignment="1">
      <alignment horizontal="center"/>
    </xf>
    <xf numFmtId="0" fontId="41" fillId="40" borderId="112" xfId="41" applyFont="1" applyFill="1" applyBorder="1" applyAlignment="1">
      <alignment horizontal="center"/>
    </xf>
    <xf numFmtId="1" fontId="41" fillId="41" borderId="113" xfId="41" applyNumberFormat="1" applyFont="1" applyFill="1" applyBorder="1" applyAlignment="1" applyProtection="1">
      <alignment horizontal="center"/>
      <protection locked="0"/>
    </xf>
    <xf numFmtId="0" fontId="41" fillId="41" borderId="154" xfId="40" applyFont="1" applyFill="1" applyBorder="1" applyAlignment="1" applyProtection="1">
      <alignment horizontal="center"/>
      <protection locked="0"/>
    </xf>
    <xf numFmtId="0" fontId="41" fillId="24" borderId="13" xfId="42" applyFont="1" applyFill="1" applyBorder="1" applyAlignment="1">
      <alignment horizontal="left"/>
    </xf>
    <xf numFmtId="0" fontId="41" fillId="24" borderId="10" xfId="42" applyFont="1" applyFill="1" applyBorder="1" applyAlignment="1">
      <alignment horizontal="center"/>
    </xf>
    <xf numFmtId="0" fontId="41" fillId="25" borderId="132" xfId="41" applyFont="1" applyFill="1" applyBorder="1" applyAlignment="1">
      <alignment horizontal="left"/>
    </xf>
    <xf numFmtId="0" fontId="41" fillId="25" borderId="128" xfId="41" applyFont="1" applyFill="1" applyBorder="1" applyAlignment="1">
      <alignment horizontal="center"/>
    </xf>
    <xf numFmtId="0" fontId="13" fillId="25" borderId="156" xfId="41" applyFont="1" applyFill="1" applyBorder="1" applyAlignment="1">
      <alignment horizontal="left"/>
    </xf>
    <xf numFmtId="0" fontId="13" fillId="25" borderId="157" xfId="41" applyFont="1" applyFill="1" applyBorder="1" applyAlignment="1">
      <alignment horizontal="center"/>
    </xf>
    <xf numFmtId="1" fontId="41" fillId="40" borderId="73" xfId="41" applyNumberFormat="1" applyFont="1" applyFill="1" applyBorder="1" applyAlignment="1">
      <alignment horizontal="center"/>
    </xf>
    <xf numFmtId="0" fontId="41" fillId="40" borderId="73" xfId="41" applyFont="1" applyFill="1" applyBorder="1" applyAlignment="1">
      <alignment horizontal="center"/>
    </xf>
    <xf numFmtId="1" fontId="41" fillId="25" borderId="217" xfId="41" applyNumberFormat="1" applyFont="1" applyFill="1" applyBorder="1" applyAlignment="1">
      <alignment horizontal="center"/>
    </xf>
    <xf numFmtId="1" fontId="41" fillId="25" borderId="207" xfId="41" applyNumberFormat="1" applyFont="1" applyFill="1" applyBorder="1" applyAlignment="1">
      <alignment horizontal="center"/>
    </xf>
    <xf numFmtId="1" fontId="41" fillId="25" borderId="208" xfId="41" applyNumberFormat="1" applyFont="1" applyFill="1" applyBorder="1" applyAlignment="1">
      <alignment horizontal="center"/>
    </xf>
    <xf numFmtId="1" fontId="41" fillId="38" borderId="163" xfId="41" applyNumberFormat="1" applyFont="1" applyFill="1" applyBorder="1" applyAlignment="1">
      <alignment horizontal="center"/>
    </xf>
    <xf numFmtId="1" fontId="41" fillId="38" borderId="245" xfId="41" applyNumberFormat="1" applyFont="1" applyFill="1" applyBorder="1" applyAlignment="1">
      <alignment horizontal="center"/>
    </xf>
    <xf numFmtId="1" fontId="13" fillId="25" borderId="217" xfId="41" applyNumberFormat="1" applyFont="1" applyFill="1" applyBorder="1" applyAlignment="1">
      <alignment horizontal="center"/>
    </xf>
    <xf numFmtId="1" fontId="13" fillId="25" borderId="207" xfId="41" applyNumberFormat="1" applyFont="1" applyFill="1" applyBorder="1" applyAlignment="1">
      <alignment horizontal="center"/>
    </xf>
    <xf numFmtId="1" fontId="13" fillId="38" borderId="163" xfId="41" applyNumberFormat="1" applyFont="1" applyFill="1" applyBorder="1" applyAlignment="1">
      <alignment horizontal="center"/>
    </xf>
    <xf numFmtId="1" fontId="13" fillId="38" borderId="245" xfId="41" applyNumberFormat="1" applyFont="1" applyFill="1" applyBorder="1" applyAlignment="1">
      <alignment horizontal="center"/>
    </xf>
    <xf numFmtId="0" fontId="37" fillId="24" borderId="10" xfId="41" applyFont="1" applyFill="1" applyBorder="1" applyAlignment="1">
      <alignment horizontal="center"/>
    </xf>
    <xf numFmtId="1" fontId="41" fillId="25" borderId="221" xfId="41" applyNumberFormat="1" applyFont="1" applyFill="1" applyBorder="1" applyAlignment="1">
      <alignment horizontal="center" vertical="center" shrinkToFit="1"/>
    </xf>
    <xf numFmtId="1" fontId="45" fillId="25" borderId="226" xfId="0" applyNumberFormat="1" applyFont="1" applyFill="1" applyBorder="1" applyAlignment="1">
      <alignment horizontal="center" vertical="center" wrapText="1"/>
    </xf>
    <xf numFmtId="1" fontId="45" fillId="31" borderId="107" xfId="0" applyNumberFormat="1" applyFont="1" applyFill="1" applyBorder="1" applyAlignment="1">
      <alignment horizontal="center" vertical="center"/>
    </xf>
    <xf numFmtId="0" fontId="41" fillId="41" borderId="12" xfId="42" applyFont="1" applyFill="1" applyBorder="1" applyProtection="1">
      <protection locked="0"/>
    </xf>
    <xf numFmtId="0" fontId="41" fillId="41" borderId="115" xfId="40" applyFont="1" applyFill="1" applyBorder="1" applyAlignment="1" applyProtection="1">
      <alignment horizontal="center"/>
      <protection locked="0"/>
    </xf>
    <xf numFmtId="1" fontId="41" fillId="0" borderId="267" xfId="0" applyNumberFormat="1" applyFont="1" applyBorder="1" applyAlignment="1">
      <alignment horizontal="center"/>
    </xf>
    <xf numFmtId="0" fontId="41" fillId="0" borderId="267" xfId="0" applyFont="1" applyBorder="1" applyAlignment="1" applyProtection="1">
      <alignment horizontal="center"/>
      <protection locked="0"/>
    </xf>
    <xf numFmtId="0" fontId="41" fillId="0" borderId="268" xfId="0" applyFont="1" applyBorder="1" applyAlignment="1" applyProtection="1">
      <alignment horizontal="center"/>
      <protection locked="0"/>
    </xf>
    <xf numFmtId="0" fontId="41" fillId="0" borderId="269" xfId="0" applyFont="1" applyBorder="1" applyAlignment="1" applyProtection="1">
      <alignment horizontal="center"/>
      <protection locked="0"/>
    </xf>
    <xf numFmtId="1" fontId="41" fillId="0" borderId="266" xfId="0" applyNumberFormat="1" applyFont="1" applyBorder="1" applyAlignment="1">
      <alignment horizontal="center"/>
    </xf>
    <xf numFmtId="0" fontId="45" fillId="24" borderId="0" xfId="42" applyFont="1" applyFill="1" applyAlignment="1">
      <alignment horizontal="center"/>
    </xf>
    <xf numFmtId="0" fontId="40" fillId="24" borderId="194" xfId="41" applyFont="1" applyFill="1" applyBorder="1" applyAlignment="1">
      <alignment horizontal="center"/>
    </xf>
    <xf numFmtId="0" fontId="46" fillId="24" borderId="109" xfId="42" applyFont="1" applyFill="1" applyBorder="1" applyAlignment="1">
      <alignment horizontal="center"/>
    </xf>
    <xf numFmtId="0" fontId="45" fillId="24" borderId="126" xfId="42" applyFont="1" applyFill="1" applyBorder="1" applyAlignment="1">
      <alignment horizontal="center"/>
    </xf>
    <xf numFmtId="0" fontId="40" fillId="0" borderId="171" xfId="41" applyFont="1" applyBorder="1" applyAlignment="1" applyProtection="1">
      <alignment horizontal="center"/>
      <protection locked="0"/>
    </xf>
    <xf numFmtId="0" fontId="41" fillId="24" borderId="194" xfId="49" applyFont="1" applyFill="1" applyBorder="1" applyAlignment="1">
      <alignment horizontal="left" vertical="center" wrapText="1"/>
    </xf>
    <xf numFmtId="0" fontId="45" fillId="24" borderId="194" xfId="49" applyFont="1" applyFill="1" applyBorder="1" applyAlignment="1">
      <alignment horizontal="center" vertical="center" wrapText="1"/>
    </xf>
    <xf numFmtId="1" fontId="41" fillId="25" borderId="70" xfId="41" applyNumberFormat="1" applyFont="1" applyFill="1" applyBorder="1" applyAlignment="1">
      <alignment horizontal="center" vertical="center" shrinkToFit="1"/>
    </xf>
    <xf numFmtId="0" fontId="37" fillId="25" borderId="85" xfId="41" applyFont="1" applyFill="1" applyBorder="1" applyAlignment="1">
      <alignment horizontal="center"/>
    </xf>
    <xf numFmtId="0" fontId="37" fillId="30" borderId="85" xfId="41" applyFont="1" applyFill="1" applyBorder="1" applyAlignment="1">
      <alignment horizontal="center"/>
    </xf>
    <xf numFmtId="0" fontId="37" fillId="25" borderId="54" xfId="41" applyFont="1" applyFill="1" applyBorder="1" applyAlignment="1">
      <alignment horizontal="center"/>
    </xf>
    <xf numFmtId="0" fontId="37" fillId="25" borderId="54" xfId="41" applyFont="1" applyFill="1" applyBorder="1"/>
    <xf numFmtId="0" fontId="37" fillId="25" borderId="83" xfId="41" applyFont="1" applyFill="1" applyBorder="1" applyAlignment="1">
      <alignment horizontal="center"/>
    </xf>
    <xf numFmtId="0" fontId="37" fillId="25" borderId="100" xfId="41" applyFont="1" applyFill="1" applyBorder="1" applyAlignment="1">
      <alignment horizontal="center"/>
    </xf>
    <xf numFmtId="0" fontId="37" fillId="38" borderId="182" xfId="41" applyFont="1" applyFill="1" applyBorder="1" applyAlignment="1">
      <alignment horizontal="center"/>
    </xf>
    <xf numFmtId="0" fontId="23" fillId="24" borderId="194" xfId="41" applyFont="1" applyFill="1" applyBorder="1" applyAlignment="1">
      <alignment horizontal="center"/>
    </xf>
    <xf numFmtId="1" fontId="41" fillId="0" borderId="280" xfId="41" applyNumberFormat="1" applyFont="1" applyBorder="1" applyAlignment="1">
      <alignment horizontal="center"/>
    </xf>
    <xf numFmtId="0" fontId="41" fillId="0" borderId="280" xfId="41" applyFont="1" applyBorder="1" applyAlignment="1">
      <alignment horizontal="center"/>
    </xf>
    <xf numFmtId="1" fontId="41" fillId="0" borderId="281" xfId="41" applyNumberFormat="1" applyFont="1" applyBorder="1" applyAlignment="1" applyProtection="1">
      <alignment horizontal="center"/>
      <protection locked="0"/>
    </xf>
    <xf numFmtId="1" fontId="41" fillId="0" borderId="282" xfId="41" applyNumberFormat="1" applyFont="1" applyBorder="1" applyAlignment="1">
      <alignment horizontal="center"/>
    </xf>
    <xf numFmtId="1" fontId="41" fillId="0" borderId="283" xfId="41" applyNumberFormat="1" applyFont="1" applyBorder="1" applyAlignment="1" applyProtection="1">
      <alignment horizontal="center"/>
      <protection locked="0"/>
    </xf>
    <xf numFmtId="0" fontId="41" fillId="0" borderId="284" xfId="40" applyFont="1" applyBorder="1" applyAlignment="1" applyProtection="1">
      <alignment horizontal="center"/>
      <protection locked="0"/>
    </xf>
    <xf numFmtId="1" fontId="41" fillId="0" borderId="285" xfId="41" applyNumberFormat="1" applyFont="1" applyBorder="1" applyAlignment="1" applyProtection="1">
      <alignment horizontal="center"/>
      <protection locked="0"/>
    </xf>
    <xf numFmtId="1" fontId="41" fillId="25" borderId="286" xfId="41" applyNumberFormat="1" applyFont="1" applyFill="1" applyBorder="1" applyAlignment="1">
      <alignment horizontal="center"/>
    </xf>
    <xf numFmtId="1" fontId="41" fillId="25" borderId="287" xfId="41" applyNumberFormat="1" applyFont="1" applyFill="1" applyBorder="1" applyAlignment="1">
      <alignment horizontal="center"/>
    </xf>
    <xf numFmtId="0" fontId="41" fillId="25" borderId="280" xfId="41" applyFont="1" applyFill="1" applyBorder="1" applyAlignment="1">
      <alignment horizontal="center"/>
    </xf>
    <xf numFmtId="1" fontId="41" fillId="25" borderId="288" xfId="41" applyNumberFormat="1" applyFont="1" applyFill="1" applyBorder="1" applyAlignment="1">
      <alignment horizontal="center" vertical="center" shrinkToFit="1"/>
    </xf>
    <xf numFmtId="1" fontId="41" fillId="0" borderId="10" xfId="41" applyNumberFormat="1" applyFont="1" applyBorder="1" applyAlignment="1" applyProtection="1">
      <alignment horizontal="center"/>
      <protection locked="0"/>
    </xf>
    <xf numFmtId="0" fontId="41" fillId="24" borderId="19" xfId="41" applyFont="1" applyFill="1" applyBorder="1" applyAlignment="1">
      <alignment horizontal="center"/>
    </xf>
    <xf numFmtId="0" fontId="41" fillId="26" borderId="44" xfId="41" applyFont="1" applyFill="1" applyBorder="1" applyAlignment="1" applyProtection="1">
      <alignment horizontal="center"/>
      <protection locked="0"/>
    </xf>
    <xf numFmtId="0" fontId="41" fillId="26" borderId="93" xfId="41" applyFont="1" applyFill="1" applyBorder="1" applyAlignment="1" applyProtection="1">
      <alignment horizontal="center"/>
      <protection locked="0"/>
    </xf>
    <xf numFmtId="1" fontId="41" fillId="27" borderId="115" xfId="41" applyNumberFormat="1" applyFont="1" applyFill="1" applyBorder="1" applyAlignment="1">
      <alignment horizontal="center"/>
    </xf>
    <xf numFmtId="0" fontId="41" fillId="26" borderId="66" xfId="40" applyFont="1" applyFill="1" applyBorder="1" applyAlignment="1" applyProtection="1">
      <alignment horizontal="center"/>
      <protection locked="0"/>
    </xf>
    <xf numFmtId="0" fontId="41" fillId="26" borderId="67" xfId="40" applyFont="1" applyFill="1" applyBorder="1" applyAlignment="1" applyProtection="1">
      <alignment horizontal="center"/>
      <protection locked="0"/>
    </xf>
    <xf numFmtId="0" fontId="41" fillId="26" borderId="68" xfId="40" applyFont="1" applyFill="1" applyBorder="1" applyAlignment="1" applyProtection="1">
      <alignment horizontal="center"/>
      <protection locked="0"/>
    </xf>
    <xf numFmtId="1" fontId="41" fillId="27" borderId="169" xfId="41" applyNumberFormat="1" applyFont="1" applyFill="1" applyBorder="1" applyAlignment="1">
      <alignment horizontal="center"/>
    </xf>
    <xf numFmtId="1" fontId="41" fillId="27" borderId="11" xfId="41" applyNumberFormat="1" applyFont="1" applyFill="1" applyBorder="1" applyAlignment="1">
      <alignment horizontal="center"/>
    </xf>
    <xf numFmtId="1" fontId="41" fillId="27" borderId="166" xfId="41" applyNumberFormat="1" applyFont="1" applyFill="1" applyBorder="1" applyAlignment="1">
      <alignment horizontal="center"/>
    </xf>
    <xf numFmtId="0" fontId="41" fillId="26" borderId="93" xfId="40" applyFont="1" applyFill="1" applyBorder="1" applyAlignment="1" applyProtection="1">
      <alignment horizontal="center"/>
      <protection locked="0"/>
    </xf>
    <xf numFmtId="1" fontId="41" fillId="29" borderId="54" xfId="41" applyNumberFormat="1" applyFont="1" applyFill="1" applyBorder="1" applyAlignment="1">
      <alignment horizontal="center"/>
    </xf>
    <xf numFmtId="0" fontId="41" fillId="28" borderId="66" xfId="40" applyFont="1" applyFill="1" applyBorder="1" applyAlignment="1" applyProtection="1">
      <alignment horizontal="center"/>
      <protection locked="0"/>
    </xf>
    <xf numFmtId="0" fontId="41" fillId="28" borderId="44" xfId="40" applyFont="1" applyFill="1" applyBorder="1" applyAlignment="1" applyProtection="1">
      <alignment horizontal="center"/>
      <protection locked="0"/>
    </xf>
    <xf numFmtId="0" fontId="41" fillId="24" borderId="71" xfId="41" applyFont="1" applyFill="1" applyBorder="1" applyAlignment="1">
      <alignment horizontal="center"/>
    </xf>
    <xf numFmtId="0" fontId="41" fillId="0" borderId="72" xfId="40" applyFont="1" applyBorder="1" applyAlignment="1" applyProtection="1">
      <alignment horizontal="center"/>
      <protection locked="0"/>
    </xf>
    <xf numFmtId="1" fontId="41" fillId="0" borderId="70" xfId="41" applyNumberFormat="1" applyFont="1" applyBorder="1" applyAlignment="1">
      <alignment horizontal="center"/>
    </xf>
    <xf numFmtId="0" fontId="41" fillId="0" borderId="204" xfId="41" applyFont="1" applyBorder="1"/>
    <xf numFmtId="0" fontId="41" fillId="24" borderId="194" xfId="41" applyFont="1" applyFill="1" applyBorder="1" applyAlignment="1">
      <alignment horizontal="center"/>
    </xf>
    <xf numFmtId="0" fontId="41" fillId="0" borderId="219" xfId="40" applyFont="1" applyBorder="1" applyAlignment="1" applyProtection="1">
      <alignment horizontal="center"/>
      <protection locked="0"/>
    </xf>
    <xf numFmtId="0" fontId="41" fillId="41" borderId="19" xfId="41" applyFont="1" applyFill="1" applyBorder="1" applyAlignment="1">
      <alignment horizontal="center"/>
    </xf>
    <xf numFmtId="0" fontId="41" fillId="0" borderId="172" xfId="41" applyFont="1" applyBorder="1" applyAlignment="1" applyProtection="1">
      <alignment horizontal="left" vertical="center"/>
      <protection locked="0"/>
    </xf>
    <xf numFmtId="0" fontId="37" fillId="24" borderId="278" xfId="41" applyFont="1" applyFill="1" applyBorder="1" applyAlignment="1">
      <alignment horizontal="center"/>
    </xf>
    <xf numFmtId="1" fontId="41" fillId="25" borderId="290" xfId="41" applyNumberFormat="1" applyFont="1" applyFill="1" applyBorder="1" applyAlignment="1">
      <alignment horizontal="center"/>
    </xf>
    <xf numFmtId="1" fontId="41" fillId="25" borderId="291" xfId="41" applyNumberFormat="1" applyFont="1" applyFill="1" applyBorder="1" applyAlignment="1">
      <alignment horizontal="center" vertical="center" shrinkToFit="1"/>
    </xf>
    <xf numFmtId="1" fontId="41" fillId="25" borderId="292" xfId="41" applyNumberFormat="1" applyFont="1" applyFill="1" applyBorder="1" applyAlignment="1">
      <alignment horizontal="center" vertical="center" shrinkToFit="1"/>
    </xf>
    <xf numFmtId="1" fontId="41" fillId="25" borderId="194" xfId="41" applyNumberFormat="1" applyFont="1" applyFill="1" applyBorder="1" applyAlignment="1">
      <alignment horizontal="center"/>
    </xf>
    <xf numFmtId="0" fontId="41" fillId="25" borderId="194" xfId="41" applyFont="1" applyFill="1" applyBorder="1" applyAlignment="1">
      <alignment horizontal="center"/>
    </xf>
    <xf numFmtId="1" fontId="41" fillId="25" borderId="293" xfId="41" applyNumberFormat="1" applyFont="1" applyFill="1" applyBorder="1" applyAlignment="1">
      <alignment horizontal="center" vertical="center" shrinkToFit="1"/>
    </xf>
    <xf numFmtId="1" fontId="41" fillId="25" borderId="11" xfId="41" applyNumberFormat="1" applyFont="1" applyFill="1" applyBorder="1" applyAlignment="1">
      <alignment horizontal="center"/>
    </xf>
    <xf numFmtId="1" fontId="41" fillId="25" borderId="115" xfId="41" quotePrefix="1" applyNumberFormat="1" applyFont="1" applyFill="1" applyBorder="1" applyAlignment="1">
      <alignment horizontal="center"/>
    </xf>
    <xf numFmtId="1" fontId="56" fillId="0" borderId="54" xfId="41" applyNumberFormat="1" applyFont="1" applyBorder="1" applyAlignment="1">
      <alignment horizontal="center"/>
    </xf>
    <xf numFmtId="0" fontId="56" fillId="0" borderId="66" xfId="40" applyFont="1" applyBorder="1" applyAlignment="1" applyProtection="1">
      <alignment horizontal="center"/>
      <protection locked="0"/>
    </xf>
    <xf numFmtId="0" fontId="56" fillId="0" borderId="68" xfId="40" applyFont="1" applyBorder="1" applyAlignment="1" applyProtection="1">
      <alignment horizontal="center"/>
      <protection locked="0"/>
    </xf>
    <xf numFmtId="0" fontId="56" fillId="0" borderId="196" xfId="40" applyFont="1" applyBorder="1" applyAlignment="1" applyProtection="1">
      <alignment horizontal="center"/>
      <protection locked="0"/>
    </xf>
    <xf numFmtId="0" fontId="41" fillId="0" borderId="73" xfId="40" applyFont="1" applyBorder="1" applyAlignment="1" applyProtection="1">
      <alignment horizontal="center"/>
      <protection locked="0"/>
    </xf>
    <xf numFmtId="0" fontId="40" fillId="24" borderId="105" xfId="42" applyFont="1" applyFill="1" applyBorder="1"/>
    <xf numFmtId="0" fontId="45" fillId="24" borderId="155" xfId="42" applyFont="1" applyFill="1" applyBorder="1" applyAlignment="1">
      <alignment horizontal="center"/>
    </xf>
    <xf numFmtId="1" fontId="53" fillId="24" borderId="25" xfId="42" applyNumberFormat="1" applyFont="1" applyFill="1" applyBorder="1" applyAlignment="1">
      <alignment horizontal="center"/>
    </xf>
    <xf numFmtId="1" fontId="45" fillId="24" borderId="25" xfId="42" applyNumberFormat="1" applyFont="1" applyFill="1" applyBorder="1" applyAlignment="1">
      <alignment horizontal="center"/>
    </xf>
    <xf numFmtId="0" fontId="45" fillId="24" borderId="25" xfId="42" applyFont="1" applyFill="1" applyBorder="1"/>
    <xf numFmtId="0" fontId="45" fillId="24" borderId="39" xfId="42" applyFont="1" applyFill="1" applyBorder="1"/>
    <xf numFmtId="1" fontId="45" fillId="24" borderId="0" xfId="42" applyNumberFormat="1" applyFont="1" applyFill="1" applyAlignment="1">
      <alignment horizontal="center"/>
    </xf>
    <xf numFmtId="0" fontId="45" fillId="24" borderId="24" xfId="42" applyFont="1" applyFill="1" applyBorder="1"/>
    <xf numFmtId="0" fontId="41" fillId="25" borderId="73" xfId="0" applyFont="1" applyFill="1" applyBorder="1" applyAlignment="1">
      <alignment horizontal="center" vertical="center" wrapText="1"/>
    </xf>
    <xf numFmtId="1" fontId="41" fillId="0" borderId="206" xfId="41" applyNumberFormat="1" applyFont="1" applyBorder="1" applyAlignment="1" applyProtection="1">
      <alignment horizontal="center"/>
      <protection locked="0"/>
    </xf>
    <xf numFmtId="0" fontId="41" fillId="0" borderId="206" xfId="41" applyFont="1" applyBorder="1" applyAlignment="1" applyProtection="1">
      <alignment horizontal="center"/>
      <protection locked="0"/>
    </xf>
    <xf numFmtId="0" fontId="41" fillId="0" borderId="274" xfId="41" applyFont="1" applyBorder="1" applyAlignment="1" applyProtection="1">
      <alignment horizontal="center"/>
      <protection locked="0"/>
    </xf>
    <xf numFmtId="1" fontId="41" fillId="0" borderId="17" xfId="41" applyNumberFormat="1" applyFont="1" applyBorder="1" applyAlignment="1" applyProtection="1">
      <alignment horizontal="center"/>
      <protection locked="0"/>
    </xf>
    <xf numFmtId="0" fontId="41" fillId="0" borderId="17" xfId="41" applyFont="1" applyBorder="1" applyAlignment="1" applyProtection="1">
      <alignment horizontal="center"/>
      <protection locked="0"/>
    </xf>
    <xf numFmtId="0" fontId="41" fillId="0" borderId="171" xfId="41" applyFont="1" applyBorder="1" applyAlignment="1" applyProtection="1">
      <alignment horizontal="center"/>
      <protection locked="0"/>
    </xf>
    <xf numFmtId="0" fontId="41" fillId="0" borderId="173" xfId="41" applyFont="1" applyBorder="1" applyAlignment="1" applyProtection="1">
      <alignment horizontal="center"/>
      <protection locked="0"/>
    </xf>
    <xf numFmtId="0" fontId="41" fillId="25" borderId="206" xfId="41" applyFont="1" applyFill="1" applyBorder="1" applyAlignment="1">
      <alignment horizontal="center"/>
    </xf>
    <xf numFmtId="0" fontId="41" fillId="0" borderId="208" xfId="41" applyFont="1" applyBorder="1" applyAlignment="1" applyProtection="1">
      <alignment horizontal="center"/>
      <protection locked="0"/>
    </xf>
    <xf numFmtId="0" fontId="41" fillId="0" borderId="243" xfId="41" applyFont="1" applyBorder="1" applyAlignment="1" applyProtection="1">
      <alignment horizontal="center"/>
      <protection locked="0"/>
    </xf>
    <xf numFmtId="0" fontId="41" fillId="0" borderId="29" xfId="41" applyFont="1" applyBorder="1" applyAlignment="1" applyProtection="1">
      <alignment horizontal="center"/>
      <protection locked="0"/>
    </xf>
    <xf numFmtId="1" fontId="45" fillId="24" borderId="23" xfId="42" applyNumberFormat="1" applyFont="1" applyFill="1" applyBorder="1" applyAlignment="1">
      <alignment horizontal="center"/>
    </xf>
    <xf numFmtId="0" fontId="45" fillId="24" borderId="0" xfId="42" applyFont="1" applyFill="1" applyAlignment="1">
      <alignment horizontal="left"/>
    </xf>
    <xf numFmtId="0" fontId="41" fillId="24" borderId="177" xfId="41" applyFont="1" applyFill="1" applyBorder="1" applyAlignment="1">
      <alignment horizontal="center"/>
    </xf>
    <xf numFmtId="0" fontId="40" fillId="0" borderId="0" xfId="41" applyFont="1"/>
    <xf numFmtId="0" fontId="45" fillId="24" borderId="150" xfId="42" applyFont="1" applyFill="1" applyBorder="1" applyAlignment="1">
      <alignment horizontal="center"/>
    </xf>
    <xf numFmtId="0" fontId="45" fillId="24" borderId="153" xfId="42" applyFont="1" applyFill="1" applyBorder="1"/>
    <xf numFmtId="0" fontId="45" fillId="24" borderId="155" xfId="42" applyFont="1" applyFill="1" applyBorder="1"/>
    <xf numFmtId="0" fontId="40" fillId="0" borderId="0" xfId="0" applyFont="1"/>
    <xf numFmtId="0" fontId="40" fillId="25" borderId="55" xfId="41" applyFont="1" applyFill="1" applyBorder="1"/>
    <xf numFmtId="0" fontId="45" fillId="25" borderId="151" xfId="41" applyFont="1" applyFill="1" applyBorder="1" applyAlignment="1">
      <alignment horizontal="center"/>
    </xf>
    <xf numFmtId="1" fontId="45" fillId="0" borderId="32" xfId="42" applyNumberFormat="1" applyFont="1" applyBorder="1" applyAlignment="1">
      <alignment horizontal="center"/>
    </xf>
    <xf numFmtId="1" fontId="45" fillId="0" borderId="14" xfId="42" applyNumberFormat="1" applyFont="1" applyBorder="1" applyAlignment="1">
      <alignment horizontal="center"/>
    </xf>
    <xf numFmtId="0" fontId="45" fillId="0" borderId="144" xfId="42" applyFont="1" applyBorder="1" applyAlignment="1">
      <alignment horizontal="center"/>
    </xf>
    <xf numFmtId="1" fontId="45" fillId="24" borderId="32" xfId="42" applyNumberFormat="1" applyFont="1" applyFill="1" applyBorder="1" applyAlignment="1">
      <alignment horizontal="center"/>
    </xf>
    <xf numFmtId="1" fontId="45" fillId="24" borderId="14" xfId="42" applyNumberFormat="1" applyFont="1" applyFill="1" applyBorder="1" applyAlignment="1">
      <alignment horizontal="center"/>
    </xf>
    <xf numFmtId="0" fontId="40" fillId="41" borderId="162" xfId="42" applyFont="1" applyFill="1" applyBorder="1" applyAlignment="1">
      <alignment horizontal="left"/>
    </xf>
    <xf numFmtId="0" fontId="40" fillId="41" borderId="0" xfId="42" applyFont="1" applyFill="1"/>
    <xf numFmtId="0" fontId="45" fillId="41" borderId="0" xfId="42" applyFont="1" applyFill="1" applyAlignment="1">
      <alignment horizontal="center"/>
    </xf>
    <xf numFmtId="1" fontId="45" fillId="41" borderId="0" xfId="42" applyNumberFormat="1" applyFont="1" applyFill="1" applyAlignment="1">
      <alignment horizontal="center"/>
    </xf>
    <xf numFmtId="1" fontId="45" fillId="41" borderId="164" xfId="42" applyNumberFormat="1" applyFont="1" applyFill="1" applyBorder="1" applyAlignment="1">
      <alignment horizontal="center"/>
    </xf>
    <xf numFmtId="0" fontId="45" fillId="41" borderId="42" xfId="42" applyFont="1" applyFill="1" applyBorder="1" applyAlignment="1">
      <alignment horizontal="center"/>
    </xf>
    <xf numFmtId="0" fontId="45" fillId="41" borderId="300" xfId="42" applyFont="1" applyFill="1" applyBorder="1" applyAlignment="1">
      <alignment horizontal="center"/>
    </xf>
    <xf numFmtId="0" fontId="45" fillId="41" borderId="0" xfId="42" applyFont="1" applyFill="1" applyAlignment="1">
      <alignment horizontal="left"/>
    </xf>
    <xf numFmtId="1" fontId="47" fillId="36" borderId="34" xfId="42" applyNumberFormat="1" applyFont="1" applyFill="1" applyBorder="1" applyAlignment="1">
      <alignment horizontal="center"/>
    </xf>
    <xf numFmtId="1" fontId="45" fillId="36" borderId="34" xfId="42" applyNumberFormat="1" applyFont="1" applyFill="1" applyBorder="1" applyAlignment="1">
      <alignment horizontal="center"/>
    </xf>
    <xf numFmtId="0" fontId="45" fillId="36" borderId="109" xfId="42" applyFont="1" applyFill="1" applyBorder="1" applyAlignment="1">
      <alignment horizontal="center"/>
    </xf>
    <xf numFmtId="1" fontId="45" fillId="36" borderId="143" xfId="42" applyNumberFormat="1" applyFont="1" applyFill="1" applyBorder="1" applyAlignment="1">
      <alignment horizontal="center"/>
    </xf>
    <xf numFmtId="0" fontId="45" fillId="36" borderId="38" xfId="42" applyFont="1" applyFill="1" applyBorder="1" applyAlignment="1">
      <alignment horizontal="center"/>
    </xf>
    <xf numFmtId="1" fontId="45" fillId="36" borderId="209" xfId="42" applyNumberFormat="1" applyFont="1" applyFill="1" applyBorder="1" applyAlignment="1">
      <alignment horizontal="center"/>
    </xf>
    <xf numFmtId="1" fontId="45" fillId="36" borderId="277" xfId="42" applyNumberFormat="1" applyFont="1" applyFill="1" applyBorder="1" applyAlignment="1">
      <alignment horizontal="center"/>
    </xf>
    <xf numFmtId="0" fontId="40" fillId="24" borderId="21" xfId="42" applyFont="1" applyFill="1" applyBorder="1"/>
    <xf numFmtId="1" fontId="45" fillId="24" borderId="33" xfId="42" applyNumberFormat="1" applyFont="1" applyFill="1" applyBorder="1" applyAlignment="1">
      <alignment horizontal="center"/>
    </xf>
    <xf numFmtId="1" fontId="47" fillId="24" borderId="147" xfId="42" applyNumberFormat="1" applyFont="1" applyFill="1" applyBorder="1" applyAlignment="1">
      <alignment horizontal="center"/>
    </xf>
    <xf numFmtId="1" fontId="45" fillId="41" borderId="141" xfId="42" applyNumberFormat="1" applyFont="1" applyFill="1" applyBorder="1" applyAlignment="1">
      <alignment horizontal="center"/>
    </xf>
    <xf numFmtId="1" fontId="45" fillId="41" borderId="15" xfId="42" applyNumberFormat="1" applyFont="1" applyFill="1" applyBorder="1" applyAlignment="1">
      <alignment horizontal="center"/>
    </xf>
    <xf numFmtId="1" fontId="41" fillId="0" borderId="301" xfId="41" applyNumberFormat="1" applyFont="1" applyBorder="1" applyAlignment="1" applyProtection="1">
      <alignment horizontal="center"/>
      <protection locked="0"/>
    </xf>
    <xf numFmtId="0" fontId="41" fillId="0" borderId="194" xfId="41" applyFont="1" applyBorder="1" applyAlignment="1" applyProtection="1">
      <alignment horizontal="center"/>
      <protection locked="0"/>
    </xf>
    <xf numFmtId="0" fontId="40" fillId="24" borderId="194" xfId="49" applyFont="1" applyFill="1" applyBorder="1" applyAlignment="1">
      <alignment horizontal="left" vertical="center" wrapText="1"/>
    </xf>
    <xf numFmtId="1" fontId="45" fillId="25" borderId="121" xfId="41" applyNumberFormat="1" applyFont="1" applyFill="1" applyBorder="1" applyAlignment="1">
      <alignment horizontal="center"/>
    </xf>
    <xf numFmtId="1" fontId="45" fillId="25" borderId="122" xfId="41" applyNumberFormat="1" applyFont="1" applyFill="1" applyBorder="1" applyAlignment="1">
      <alignment horizontal="center"/>
    </xf>
    <xf numFmtId="0" fontId="45" fillId="24" borderId="35" xfId="42" applyFont="1" applyFill="1" applyBorder="1" applyAlignment="1">
      <alignment horizontal="center"/>
    </xf>
    <xf numFmtId="0" fontId="41" fillId="24" borderId="303" xfId="41" applyFont="1" applyFill="1" applyBorder="1" applyAlignment="1">
      <alignment horizontal="center"/>
    </xf>
    <xf numFmtId="1" fontId="41" fillId="0" borderId="305" xfId="41" applyNumberFormat="1" applyFont="1" applyBorder="1" applyAlignment="1">
      <alignment horizontal="center"/>
    </xf>
    <xf numFmtId="0" fontId="41" fillId="0" borderId="306" xfId="40" applyFont="1" applyBorder="1" applyAlignment="1" applyProtection="1">
      <alignment horizontal="center"/>
      <protection locked="0"/>
    </xf>
    <xf numFmtId="0" fontId="41" fillId="0" borderId="307" xfId="40" applyFont="1" applyBorder="1" applyAlignment="1" applyProtection="1">
      <alignment horizontal="center"/>
      <protection locked="0"/>
    </xf>
    <xf numFmtId="1" fontId="41" fillId="0" borderId="306" xfId="41" applyNumberFormat="1" applyFont="1" applyBorder="1" applyAlignment="1">
      <alignment horizontal="center"/>
    </xf>
    <xf numFmtId="0" fontId="41" fillId="0" borderId="308" xfId="40" applyFont="1" applyBorder="1" applyAlignment="1" applyProtection="1">
      <alignment horizontal="center"/>
      <protection locked="0"/>
    </xf>
    <xf numFmtId="0" fontId="41" fillId="0" borderId="309" xfId="40" applyFont="1" applyBorder="1" applyAlignment="1" applyProtection="1">
      <alignment horizontal="center"/>
      <protection locked="0"/>
    </xf>
    <xf numFmtId="0" fontId="41" fillId="0" borderId="305" xfId="40" applyFont="1" applyBorder="1" applyAlignment="1" applyProtection="1">
      <alignment horizontal="center"/>
      <protection locked="0"/>
    </xf>
    <xf numFmtId="0" fontId="41" fillId="0" borderId="310" xfId="40" applyFont="1" applyBorder="1" applyAlignment="1" applyProtection="1">
      <alignment horizontal="center"/>
      <protection locked="0"/>
    </xf>
    <xf numFmtId="1" fontId="41" fillId="25" borderId="306" xfId="41" applyNumberFormat="1" applyFont="1" applyFill="1" applyBorder="1" applyAlignment="1">
      <alignment horizontal="center"/>
    </xf>
    <xf numFmtId="1" fontId="41" fillId="25" borderId="305" xfId="41" applyNumberFormat="1" applyFont="1" applyFill="1" applyBorder="1" applyAlignment="1">
      <alignment horizontal="center"/>
    </xf>
    <xf numFmtId="1" fontId="41" fillId="25" borderId="311" xfId="41" applyNumberFormat="1" applyFont="1" applyFill="1" applyBorder="1" applyAlignment="1">
      <alignment horizontal="center" vertical="center" shrinkToFit="1"/>
    </xf>
    <xf numFmtId="1" fontId="37" fillId="25" borderId="313" xfId="41" applyNumberFormat="1" applyFont="1" applyFill="1" applyBorder="1"/>
    <xf numFmtId="1" fontId="41" fillId="25" borderId="314" xfId="41" applyNumberFormat="1" applyFont="1" applyFill="1" applyBorder="1" applyAlignment="1">
      <alignment horizontal="center" vertical="center" shrinkToFit="1"/>
    </xf>
    <xf numFmtId="1" fontId="37" fillId="25" borderId="317" xfId="41" applyNumberFormat="1" applyFont="1" applyFill="1" applyBorder="1"/>
    <xf numFmtId="1" fontId="41" fillId="25" borderId="318" xfId="41" applyNumberFormat="1" applyFont="1" applyFill="1" applyBorder="1" applyAlignment="1">
      <alignment horizontal="center"/>
    </xf>
    <xf numFmtId="0" fontId="41" fillId="25" borderId="318" xfId="41" applyFont="1" applyFill="1" applyBorder="1" applyAlignment="1">
      <alignment horizontal="center"/>
    </xf>
    <xf numFmtId="1" fontId="41" fillId="25" borderId="319" xfId="41" applyNumberFormat="1" applyFont="1" applyFill="1" applyBorder="1" applyAlignment="1">
      <alignment horizontal="center" vertical="center" shrinkToFit="1"/>
    </xf>
    <xf numFmtId="0" fontId="41" fillId="24" borderId="320" xfId="42" applyFont="1" applyFill="1" applyBorder="1" applyAlignment="1">
      <alignment horizontal="left"/>
    </xf>
    <xf numFmtId="0" fontId="41" fillId="24" borderId="320" xfId="42" applyFont="1" applyFill="1" applyBorder="1" applyAlignment="1">
      <alignment horizontal="center" vertical="center"/>
    </xf>
    <xf numFmtId="0" fontId="41" fillId="41" borderId="320" xfId="49" applyFont="1" applyFill="1" applyBorder="1" applyAlignment="1">
      <alignment horizontal="center" vertical="center"/>
    </xf>
    <xf numFmtId="0" fontId="41" fillId="24" borderId="28" xfId="49" applyFont="1" applyFill="1" applyBorder="1" applyAlignment="1">
      <alignment horizontal="center" vertical="center"/>
    </xf>
    <xf numFmtId="0" fontId="41" fillId="24" borderId="293" xfId="49" applyFont="1" applyFill="1" applyBorder="1" applyAlignment="1">
      <alignment horizontal="center" vertical="center"/>
    </xf>
    <xf numFmtId="0" fontId="41" fillId="41" borderId="293" xfId="49" applyFont="1" applyFill="1" applyBorder="1" applyAlignment="1">
      <alignment horizontal="center" vertical="center"/>
    </xf>
    <xf numFmtId="0" fontId="41" fillId="41" borderId="194" xfId="49" applyFont="1" applyFill="1" applyBorder="1" applyAlignment="1">
      <alignment horizontal="center" vertical="center"/>
    </xf>
    <xf numFmtId="0" fontId="41" fillId="41" borderId="129" xfId="49" applyFont="1" applyFill="1" applyBorder="1" applyAlignment="1">
      <alignment horizontal="center" vertical="center"/>
    </xf>
    <xf numFmtId="0" fontId="41" fillId="41" borderId="321" xfId="49" applyFont="1" applyFill="1" applyBorder="1" applyAlignment="1">
      <alignment horizontal="center" vertical="center"/>
    </xf>
    <xf numFmtId="0" fontId="41" fillId="41" borderId="270" xfId="49" applyFont="1" applyFill="1" applyBorder="1" applyAlignment="1">
      <alignment horizontal="center" vertical="center"/>
    </xf>
    <xf numFmtId="0" fontId="41" fillId="24" borderId="28" xfId="42" applyFont="1" applyFill="1" applyBorder="1" applyAlignment="1">
      <alignment horizontal="left"/>
    </xf>
    <xf numFmtId="0" fontId="41" fillId="41" borderId="321" xfId="42" applyFont="1" applyFill="1" applyBorder="1" applyProtection="1">
      <protection locked="0"/>
    </xf>
    <xf numFmtId="0" fontId="41" fillId="41" borderId="29" xfId="42" applyFont="1" applyFill="1" applyBorder="1" applyProtection="1">
      <protection locked="0"/>
    </xf>
    <xf numFmtId="0" fontId="45" fillId="24" borderId="322" xfId="42" applyFont="1" applyFill="1" applyBorder="1" applyAlignment="1">
      <alignment horizontal="center"/>
    </xf>
    <xf numFmtId="1" fontId="41" fillId="25" borderId="323" xfId="41" applyNumberFormat="1" applyFont="1" applyFill="1" applyBorder="1" applyAlignment="1">
      <alignment horizontal="center"/>
    </xf>
    <xf numFmtId="1" fontId="41" fillId="25" borderId="324" xfId="41" applyNumberFormat="1" applyFont="1" applyFill="1" applyBorder="1" applyAlignment="1">
      <alignment horizontal="center"/>
    </xf>
    <xf numFmtId="0" fontId="41" fillId="25" borderId="324" xfId="41" applyFont="1" applyFill="1" applyBorder="1" applyAlignment="1">
      <alignment horizontal="center"/>
    </xf>
    <xf numFmtId="1" fontId="41" fillId="41" borderId="325" xfId="41" applyNumberFormat="1" applyFont="1" applyFill="1" applyBorder="1" applyAlignment="1" applyProtection="1">
      <alignment horizontal="center"/>
      <protection locked="0"/>
    </xf>
    <xf numFmtId="0" fontId="41" fillId="41" borderId="326" xfId="49" applyFont="1" applyFill="1" applyBorder="1" applyAlignment="1">
      <alignment horizontal="center" vertical="center"/>
    </xf>
    <xf numFmtId="0" fontId="41" fillId="41" borderId="327" xfId="49" applyFont="1" applyFill="1" applyBorder="1" applyAlignment="1">
      <alignment horizontal="center" vertical="center"/>
    </xf>
    <xf numFmtId="0" fontId="41" fillId="41" borderId="328" xfId="49" applyFont="1" applyFill="1" applyBorder="1" applyAlignment="1">
      <alignment horizontal="center" vertical="center"/>
    </xf>
    <xf numFmtId="0" fontId="41" fillId="41" borderId="329" xfId="49" applyFont="1" applyFill="1" applyBorder="1" applyAlignment="1">
      <alignment horizontal="center" vertical="center"/>
    </xf>
    <xf numFmtId="1" fontId="41" fillId="40" borderId="166" xfId="41" applyNumberFormat="1" applyFont="1" applyFill="1" applyBorder="1" applyAlignment="1">
      <alignment horizontal="center"/>
    </xf>
    <xf numFmtId="1" fontId="41" fillId="41" borderId="330" xfId="41" applyNumberFormat="1" applyFont="1" applyFill="1" applyBorder="1" applyAlignment="1" applyProtection="1">
      <alignment horizontal="center"/>
      <protection locked="0"/>
    </xf>
    <xf numFmtId="0" fontId="41" fillId="41" borderId="331" xfId="49" applyFont="1" applyFill="1" applyBorder="1" applyAlignment="1">
      <alignment horizontal="center" vertical="center"/>
    </xf>
    <xf numFmtId="0" fontId="41" fillId="41" borderId="332" xfId="49" applyFont="1" applyFill="1" applyBorder="1" applyAlignment="1">
      <alignment horizontal="center" vertical="center"/>
    </xf>
    <xf numFmtId="0" fontId="41" fillId="41" borderId="11" xfId="49" applyFont="1" applyFill="1" applyBorder="1" applyAlignment="1">
      <alignment horizontal="center" vertical="center"/>
    </xf>
    <xf numFmtId="0" fontId="41" fillId="41" borderId="171" xfId="49" applyFont="1" applyFill="1" applyBorder="1" applyAlignment="1">
      <alignment horizontal="center" vertical="center"/>
    </xf>
    <xf numFmtId="1" fontId="41" fillId="40" borderId="323" xfId="41" applyNumberFormat="1" applyFont="1" applyFill="1" applyBorder="1" applyAlignment="1">
      <alignment horizontal="center"/>
    </xf>
    <xf numFmtId="1" fontId="41" fillId="40" borderId="324" xfId="41" applyNumberFormat="1" applyFont="1" applyFill="1" applyBorder="1" applyAlignment="1">
      <alignment horizontal="center"/>
    </xf>
    <xf numFmtId="0" fontId="41" fillId="40" borderId="324" xfId="41" applyFont="1" applyFill="1" applyBorder="1" applyAlignment="1">
      <alignment horizontal="center"/>
    </xf>
    <xf numFmtId="0" fontId="41" fillId="41" borderId="333" xfId="49" applyFont="1" applyFill="1" applyBorder="1" applyAlignment="1">
      <alignment horizontal="center" vertical="center"/>
    </xf>
    <xf numFmtId="1" fontId="41" fillId="40" borderId="334" xfId="41" applyNumberFormat="1" applyFont="1" applyFill="1" applyBorder="1" applyAlignment="1">
      <alignment horizontal="center"/>
    </xf>
    <xf numFmtId="0" fontId="41" fillId="41" borderId="173" xfId="49" applyFont="1" applyFill="1" applyBorder="1" applyAlignment="1">
      <alignment horizontal="center" vertical="center"/>
    </xf>
    <xf numFmtId="0" fontId="41" fillId="41" borderId="155" xfId="40" applyFont="1" applyFill="1" applyBorder="1" applyAlignment="1" applyProtection="1">
      <alignment horizontal="center"/>
      <protection locked="0"/>
    </xf>
    <xf numFmtId="1" fontId="41" fillId="25" borderId="335" xfId="41" applyNumberFormat="1" applyFont="1" applyFill="1" applyBorder="1" applyAlignment="1">
      <alignment horizontal="center"/>
    </xf>
    <xf numFmtId="0" fontId="41" fillId="24" borderId="201" xfId="49" applyFont="1" applyFill="1" applyBorder="1" applyAlignment="1">
      <alignment horizontal="center" vertical="center"/>
    </xf>
    <xf numFmtId="1" fontId="45" fillId="24" borderId="34" xfId="42" applyNumberFormat="1" applyFont="1" applyFill="1" applyBorder="1" applyAlignment="1">
      <alignment horizontal="center"/>
    </xf>
    <xf numFmtId="1" fontId="47" fillId="24" borderId="34" xfId="42" applyNumberFormat="1" applyFont="1" applyFill="1" applyBorder="1" applyAlignment="1">
      <alignment horizontal="center"/>
    </xf>
    <xf numFmtId="1" fontId="47" fillId="24" borderId="23" xfId="42" applyNumberFormat="1" applyFont="1" applyFill="1" applyBorder="1" applyAlignment="1">
      <alignment horizontal="center"/>
    </xf>
    <xf numFmtId="1" fontId="45" fillId="36" borderId="316" xfId="42" applyNumberFormat="1" applyFont="1" applyFill="1" applyBorder="1" applyAlignment="1">
      <alignment horizontal="center"/>
    </xf>
    <xf numFmtId="0" fontId="40" fillId="24" borderId="116" xfId="42" applyFont="1" applyFill="1" applyBorder="1"/>
    <xf numFmtId="0" fontId="40" fillId="24" borderId="129" xfId="42" applyFont="1" applyFill="1" applyBorder="1"/>
    <xf numFmtId="0" fontId="40" fillId="25" borderId="312" xfId="41" applyFont="1" applyFill="1" applyBorder="1" applyAlignment="1">
      <alignment horizontal="left"/>
    </xf>
    <xf numFmtId="0" fontId="40" fillId="25" borderId="121" xfId="41" applyFont="1" applyFill="1" applyBorder="1"/>
    <xf numFmtId="0" fontId="45" fillId="25" borderId="36" xfId="41" applyFont="1" applyFill="1" applyBorder="1" applyAlignment="1">
      <alignment horizontal="center"/>
    </xf>
    <xf numFmtId="1" fontId="45" fillId="0" borderId="33" xfId="42" applyNumberFormat="1" applyFont="1" applyBorder="1" applyAlignment="1">
      <alignment horizontal="center"/>
    </xf>
    <xf numFmtId="1" fontId="45" fillId="0" borderId="23" xfId="42" applyNumberFormat="1" applyFont="1" applyBorder="1" applyAlignment="1">
      <alignment horizontal="center"/>
    </xf>
    <xf numFmtId="0" fontId="45" fillId="0" borderId="109" xfId="42" applyFont="1" applyBorder="1" applyAlignment="1">
      <alignment horizontal="center"/>
    </xf>
    <xf numFmtId="1" fontId="45" fillId="24" borderId="35" xfId="42" applyNumberFormat="1" applyFont="1" applyFill="1" applyBorder="1" applyAlignment="1">
      <alignment horizontal="center"/>
    </xf>
    <xf numFmtId="0" fontId="40" fillId="36" borderId="21" xfId="42" applyFont="1" applyFill="1" applyBorder="1" applyAlignment="1">
      <alignment horizontal="center"/>
    </xf>
    <xf numFmtId="0" fontId="47" fillId="36" borderId="123" xfId="42" applyFont="1" applyFill="1" applyBorder="1" applyAlignment="1">
      <alignment horizontal="center"/>
    </xf>
    <xf numFmtId="1" fontId="47" fillId="36" borderId="23" xfId="42" applyNumberFormat="1" applyFont="1" applyFill="1" applyBorder="1" applyAlignment="1">
      <alignment horizontal="center"/>
    </xf>
    <xf numFmtId="1" fontId="46" fillId="36" borderId="23" xfId="42" applyNumberFormat="1" applyFont="1" applyFill="1" applyBorder="1" applyAlignment="1">
      <alignment horizontal="center"/>
    </xf>
    <xf numFmtId="0" fontId="46" fillId="36" borderId="109" xfId="42" applyFont="1" applyFill="1" applyBorder="1" applyAlignment="1">
      <alignment horizontal="center"/>
    </xf>
    <xf numFmtId="0" fontId="46" fillId="36" borderId="23" xfId="42" applyFont="1" applyFill="1" applyBorder="1" applyAlignment="1">
      <alignment horizontal="center"/>
    </xf>
    <xf numFmtId="1" fontId="45" fillId="32" borderId="94" xfId="41" applyNumberFormat="1" applyFont="1" applyFill="1" applyBorder="1" applyAlignment="1">
      <alignment horizontal="center"/>
    </xf>
    <xf numFmtId="1" fontId="45" fillId="32" borderId="73" xfId="41" applyNumberFormat="1" applyFont="1" applyFill="1" applyBorder="1" applyAlignment="1">
      <alignment horizontal="center"/>
    </xf>
    <xf numFmtId="1" fontId="47" fillId="36" borderId="124" xfId="42" applyNumberFormat="1" applyFont="1" applyFill="1" applyBorder="1" applyAlignment="1">
      <alignment horizontal="center"/>
    </xf>
    <xf numFmtId="1" fontId="45" fillId="36" borderId="18" xfId="42" applyNumberFormat="1" applyFont="1" applyFill="1" applyBorder="1" applyAlignment="1">
      <alignment horizontal="center"/>
    </xf>
    <xf numFmtId="0" fontId="41" fillId="41" borderId="194" xfId="42" applyFont="1" applyFill="1" applyBorder="1" applyAlignment="1" applyProtection="1">
      <alignment horizontal="left" vertical="center"/>
      <protection locked="0"/>
    </xf>
    <xf numFmtId="0" fontId="41" fillId="24" borderId="194" xfId="42" applyFont="1" applyFill="1" applyBorder="1" applyAlignment="1">
      <alignment vertical="center"/>
    </xf>
    <xf numFmtId="0" fontId="41" fillId="24" borderId="194" xfId="49" applyFont="1" applyFill="1" applyBorder="1" applyAlignment="1">
      <alignment horizontal="center" vertical="center"/>
    </xf>
    <xf numFmtId="0" fontId="41" fillId="24" borderId="205" xfId="49" applyFont="1" applyFill="1" applyBorder="1" applyAlignment="1">
      <alignment horizontal="center" vertical="center"/>
    </xf>
    <xf numFmtId="0" fontId="41" fillId="41" borderId="173" xfId="42" applyFont="1" applyFill="1" applyBorder="1" applyProtection="1">
      <protection locked="0"/>
    </xf>
    <xf numFmtId="0" fontId="41" fillId="24" borderId="173" xfId="42" applyFont="1" applyFill="1" applyBorder="1" applyAlignment="1">
      <alignment vertical="center"/>
    </xf>
    <xf numFmtId="1" fontId="41" fillId="25" borderId="264" xfId="41" applyNumberFormat="1" applyFont="1" applyFill="1" applyBorder="1" applyAlignment="1">
      <alignment horizontal="center"/>
    </xf>
    <xf numFmtId="0" fontId="41" fillId="24" borderId="264" xfId="49" applyFont="1" applyFill="1" applyBorder="1" applyAlignment="1">
      <alignment horizontal="center" vertical="center"/>
    </xf>
    <xf numFmtId="1" fontId="41" fillId="25" borderId="336" xfId="41" applyNumberFormat="1" applyFont="1" applyFill="1" applyBorder="1" applyAlignment="1">
      <alignment horizontal="center"/>
    </xf>
    <xf numFmtId="1" fontId="41" fillId="25" borderId="15" xfId="41" applyNumberFormat="1" applyFont="1" applyFill="1" applyBorder="1" applyAlignment="1">
      <alignment horizontal="center"/>
    </xf>
    <xf numFmtId="0" fontId="41" fillId="25" borderId="15" xfId="41" applyFont="1" applyFill="1" applyBorder="1" applyAlignment="1">
      <alignment horizontal="center"/>
    </xf>
    <xf numFmtId="1" fontId="41" fillId="41" borderId="27" xfId="41" applyNumberFormat="1" applyFont="1" applyFill="1" applyBorder="1" applyAlignment="1" applyProtection="1">
      <alignment horizontal="center"/>
      <protection locked="0"/>
    </xf>
    <xf numFmtId="0" fontId="41" fillId="24" borderId="11" xfId="49" applyFont="1" applyFill="1" applyBorder="1" applyAlignment="1">
      <alignment horizontal="center" vertical="center"/>
    </xf>
    <xf numFmtId="0" fontId="41" fillId="24" borderId="171" xfId="49" applyFont="1" applyFill="1" applyBorder="1" applyAlignment="1">
      <alignment horizontal="center" vertical="center"/>
    </xf>
    <xf numFmtId="1" fontId="41" fillId="40" borderId="336" xfId="41" applyNumberFormat="1" applyFont="1" applyFill="1" applyBorder="1" applyAlignment="1">
      <alignment horizontal="center"/>
    </xf>
    <xf numFmtId="1" fontId="41" fillId="40" borderId="15" xfId="41" applyNumberFormat="1" applyFont="1" applyFill="1" applyBorder="1" applyAlignment="1">
      <alignment horizontal="center"/>
    </xf>
    <xf numFmtId="0" fontId="41" fillId="40" borderId="15" xfId="41" applyFont="1" applyFill="1" applyBorder="1" applyAlignment="1">
      <alignment horizontal="center"/>
    </xf>
    <xf numFmtId="0" fontId="41" fillId="41" borderId="27" xfId="40" applyFont="1" applyFill="1" applyBorder="1" applyAlignment="1" applyProtection="1">
      <alignment horizontal="center"/>
      <protection locked="0"/>
    </xf>
    <xf numFmtId="1" fontId="37" fillId="25" borderId="337" xfId="41" applyNumberFormat="1" applyFont="1" applyFill="1" applyBorder="1"/>
    <xf numFmtId="1" fontId="41" fillId="25" borderId="338" xfId="41" applyNumberFormat="1" applyFont="1" applyFill="1" applyBorder="1" applyAlignment="1">
      <alignment horizontal="center" vertical="center" shrinkToFit="1"/>
    </xf>
    <xf numFmtId="1" fontId="37" fillId="25" borderId="339" xfId="41" applyNumberFormat="1" applyFont="1" applyFill="1" applyBorder="1"/>
    <xf numFmtId="1" fontId="40" fillId="0" borderId="194" xfId="41" applyNumberFormat="1" applyFont="1" applyBorder="1" applyAlignment="1" applyProtection="1">
      <alignment horizontal="center"/>
      <protection locked="0"/>
    </xf>
    <xf numFmtId="0" fontId="40" fillId="0" borderId="194" xfId="41" applyFont="1" applyBorder="1" applyAlignment="1" applyProtection="1">
      <alignment horizontal="center"/>
      <protection locked="0"/>
    </xf>
    <xf numFmtId="0" fontId="41" fillId="24" borderId="23" xfId="49" applyFont="1" applyFill="1" applyBorder="1" applyAlignment="1">
      <alignment horizontal="left" vertical="center" wrapText="1"/>
    </xf>
    <xf numFmtId="0" fontId="45" fillId="24" borderId="23" xfId="49" applyFont="1" applyFill="1" applyBorder="1" applyAlignment="1">
      <alignment horizontal="center" vertical="center" wrapText="1"/>
    </xf>
    <xf numFmtId="0" fontId="41" fillId="41" borderId="205" xfId="42" applyFont="1" applyFill="1" applyBorder="1" applyAlignment="1" applyProtection="1">
      <alignment vertical="center"/>
      <protection locked="0"/>
    </xf>
    <xf numFmtId="0" fontId="41" fillId="41" borderId="205" xfId="41" applyFont="1" applyFill="1" applyBorder="1" applyAlignment="1">
      <alignment vertical="center"/>
    </xf>
    <xf numFmtId="0" fontId="41" fillId="41" borderId="340" xfId="42" applyFont="1" applyFill="1" applyBorder="1" applyAlignment="1" applyProtection="1">
      <alignment vertical="center"/>
      <protection locked="0"/>
    </xf>
    <xf numFmtId="1" fontId="41" fillId="25" borderId="341" xfId="41" applyNumberFormat="1" applyFont="1" applyFill="1" applyBorder="1" applyAlignment="1">
      <alignment horizontal="center"/>
    </xf>
    <xf numFmtId="1" fontId="41" fillId="25" borderId="205" xfId="41" applyNumberFormat="1" applyFont="1" applyFill="1" applyBorder="1" applyAlignment="1">
      <alignment horizontal="center"/>
    </xf>
    <xf numFmtId="0" fontId="41" fillId="25" borderId="205" xfId="41" applyFont="1" applyFill="1" applyBorder="1" applyAlignment="1">
      <alignment horizontal="center"/>
    </xf>
    <xf numFmtId="1" fontId="41" fillId="41" borderId="212" xfId="41" applyNumberFormat="1" applyFont="1" applyFill="1" applyBorder="1" applyAlignment="1" applyProtection="1">
      <alignment horizontal="center"/>
      <protection locked="0"/>
    </xf>
    <xf numFmtId="1" fontId="41" fillId="25" borderId="342" xfId="41" applyNumberFormat="1" applyFont="1" applyFill="1" applyBorder="1" applyAlignment="1">
      <alignment horizontal="center"/>
    </xf>
    <xf numFmtId="0" fontId="41" fillId="25" borderId="343" xfId="41" applyFont="1" applyFill="1" applyBorder="1" applyAlignment="1">
      <alignment horizontal="center"/>
    </xf>
    <xf numFmtId="0" fontId="41" fillId="41" borderId="212" xfId="40" applyFont="1" applyFill="1" applyBorder="1" applyAlignment="1" applyProtection="1">
      <alignment horizontal="center"/>
      <protection locked="0"/>
    </xf>
    <xf numFmtId="1" fontId="41" fillId="25" borderId="343" xfId="41" applyNumberFormat="1" applyFont="1" applyFill="1" applyBorder="1" applyAlignment="1">
      <alignment horizontal="center"/>
    </xf>
    <xf numFmtId="1" fontId="41" fillId="25" borderId="344" xfId="41" applyNumberFormat="1" applyFont="1" applyFill="1" applyBorder="1" applyAlignment="1">
      <alignment horizontal="center" vertical="center" shrinkToFit="1"/>
    </xf>
    <xf numFmtId="0" fontId="40" fillId="24" borderId="34" xfId="42" applyFont="1" applyFill="1" applyBorder="1" applyAlignment="1">
      <alignment horizontal="left" vertical="center" wrapText="1"/>
    </xf>
    <xf numFmtId="1" fontId="40" fillId="0" borderId="336" xfId="41" applyNumberFormat="1" applyFont="1" applyBorder="1" applyAlignment="1" applyProtection="1">
      <alignment horizontal="center"/>
      <protection locked="0"/>
    </xf>
    <xf numFmtId="1" fontId="40" fillId="0" borderId="15" xfId="41" applyNumberFormat="1" applyFont="1" applyBorder="1" applyAlignment="1" applyProtection="1">
      <alignment horizontal="center"/>
      <protection locked="0"/>
    </xf>
    <xf numFmtId="0" fontId="40" fillId="0" borderId="15" xfId="41" applyFont="1" applyBorder="1" applyAlignment="1" applyProtection="1">
      <alignment horizontal="center"/>
      <protection locked="0"/>
    </xf>
    <xf numFmtId="0" fontId="40" fillId="0" borderId="27" xfId="41" applyFont="1" applyBorder="1" applyAlignment="1" applyProtection="1">
      <alignment horizontal="center"/>
      <protection locked="0"/>
    </xf>
    <xf numFmtId="1" fontId="40" fillId="0" borderId="11" xfId="41" applyNumberFormat="1" applyFont="1" applyBorder="1" applyAlignment="1" applyProtection="1">
      <alignment horizontal="center"/>
      <protection locked="0"/>
    </xf>
    <xf numFmtId="1" fontId="40" fillId="0" borderId="345" xfId="41" applyNumberFormat="1" applyFont="1" applyBorder="1" applyAlignment="1" applyProtection="1">
      <alignment horizontal="center"/>
      <protection locked="0"/>
    </xf>
    <xf numFmtId="1" fontId="40" fillId="0" borderId="14" xfId="41" applyNumberFormat="1" applyFont="1" applyBorder="1" applyAlignment="1" applyProtection="1">
      <alignment horizontal="center"/>
      <protection locked="0"/>
    </xf>
    <xf numFmtId="0" fontId="40" fillId="0" borderId="14" xfId="41" applyFont="1" applyBorder="1" applyAlignment="1" applyProtection="1">
      <alignment horizontal="center"/>
      <protection locked="0"/>
    </xf>
    <xf numFmtId="0" fontId="40" fillId="0" borderId="144" xfId="41" applyFont="1" applyBorder="1" applyAlignment="1" applyProtection="1">
      <alignment horizontal="center"/>
      <protection locked="0"/>
    </xf>
    <xf numFmtId="0" fontId="41" fillId="24" borderId="322" xfId="49" applyFont="1" applyFill="1" applyBorder="1" applyAlignment="1">
      <alignment horizontal="left" vertical="center" wrapText="1"/>
    </xf>
    <xf numFmtId="0" fontId="41" fillId="24" borderId="34" xfId="49" applyFont="1" applyFill="1" applyBorder="1" applyAlignment="1">
      <alignment horizontal="left" vertical="center" wrapText="1"/>
    </xf>
    <xf numFmtId="0" fontId="45" fillId="24" borderId="322" xfId="49" applyFont="1" applyFill="1" applyBorder="1" applyAlignment="1">
      <alignment horizontal="center" vertical="center" wrapText="1"/>
    </xf>
    <xf numFmtId="0" fontId="45" fillId="24" borderId="34" xfId="49" applyFont="1" applyFill="1" applyBorder="1" applyAlignment="1">
      <alignment horizontal="center" vertical="center" wrapText="1"/>
    </xf>
    <xf numFmtId="0" fontId="45" fillId="24" borderId="109" xfId="49" applyFont="1" applyFill="1" applyBorder="1" applyAlignment="1">
      <alignment horizontal="center" vertical="center" wrapText="1"/>
    </xf>
    <xf numFmtId="1" fontId="45" fillId="33" borderId="223" xfId="42" applyNumberFormat="1" applyFont="1" applyFill="1" applyBorder="1" applyAlignment="1">
      <alignment horizontal="center"/>
    </xf>
    <xf numFmtId="1" fontId="45" fillId="33" borderId="182" xfId="42" applyNumberFormat="1" applyFont="1" applyFill="1" applyBorder="1" applyAlignment="1">
      <alignment horizontal="center"/>
    </xf>
    <xf numFmtId="1" fontId="45" fillId="24" borderId="182" xfId="42" applyNumberFormat="1" applyFont="1" applyFill="1" applyBorder="1" applyAlignment="1">
      <alignment horizontal="center"/>
    </xf>
    <xf numFmtId="1" fontId="45" fillId="24" borderId="181" xfId="42" applyNumberFormat="1" applyFont="1" applyFill="1" applyBorder="1" applyAlignment="1">
      <alignment horizontal="center"/>
    </xf>
    <xf numFmtId="1" fontId="45" fillId="24" borderId="249" xfId="42" applyNumberFormat="1" applyFont="1" applyFill="1" applyBorder="1" applyAlignment="1">
      <alignment horizontal="center"/>
    </xf>
    <xf numFmtId="1" fontId="45" fillId="24" borderId="223" xfId="42" applyNumberFormat="1" applyFont="1" applyFill="1" applyBorder="1" applyAlignment="1">
      <alignment horizontal="center"/>
    </xf>
    <xf numFmtId="1" fontId="45" fillId="25" borderId="346" xfId="41" applyNumberFormat="1" applyFont="1" applyFill="1" applyBorder="1" applyAlignment="1">
      <alignment horizontal="center"/>
    </xf>
    <xf numFmtId="1" fontId="45" fillId="25" borderId="79" xfId="41" applyNumberFormat="1" applyFont="1" applyFill="1" applyBorder="1" applyAlignment="1">
      <alignment horizontal="center"/>
    </xf>
    <xf numFmtId="1" fontId="47" fillId="24" borderId="347" xfId="42" applyNumberFormat="1" applyFont="1" applyFill="1" applyBorder="1" applyAlignment="1">
      <alignment horizontal="center"/>
    </xf>
    <xf numFmtId="1" fontId="45" fillId="24" borderId="348" xfId="42" applyNumberFormat="1" applyFont="1" applyFill="1" applyBorder="1" applyAlignment="1">
      <alignment horizontal="center"/>
    </xf>
    <xf numFmtId="0" fontId="46" fillId="24" borderId="350" xfId="42" applyFont="1" applyFill="1" applyBorder="1" applyAlignment="1">
      <alignment horizontal="center"/>
    </xf>
    <xf numFmtId="1" fontId="46" fillId="24" borderId="347" xfId="42" applyNumberFormat="1" applyFont="1" applyFill="1" applyBorder="1" applyAlignment="1">
      <alignment horizontal="center"/>
    </xf>
    <xf numFmtId="1" fontId="47" fillId="24" borderId="351" xfId="42" applyNumberFormat="1" applyFont="1" applyFill="1" applyBorder="1" applyAlignment="1">
      <alignment horizontal="center"/>
    </xf>
    <xf numFmtId="1" fontId="47" fillId="24" borderId="352" xfId="42" applyNumberFormat="1" applyFont="1" applyFill="1" applyBorder="1" applyAlignment="1">
      <alignment horizontal="center"/>
    </xf>
    <xf numFmtId="0" fontId="46" fillId="24" borderId="347" xfId="42" applyFont="1" applyFill="1" applyBorder="1" applyAlignment="1">
      <alignment horizontal="center"/>
    </xf>
    <xf numFmtId="1" fontId="46" fillId="24" borderId="353" xfId="42" applyNumberFormat="1" applyFont="1" applyFill="1" applyBorder="1" applyAlignment="1">
      <alignment horizontal="center"/>
    </xf>
    <xf numFmtId="0" fontId="46" fillId="24" borderId="255" xfId="42" applyFont="1" applyFill="1" applyBorder="1" applyAlignment="1">
      <alignment horizontal="center"/>
    </xf>
    <xf numFmtId="0" fontId="47" fillId="24" borderId="350" xfId="42" applyFont="1" applyFill="1" applyBorder="1" applyAlignment="1">
      <alignment horizontal="center"/>
    </xf>
    <xf numFmtId="0" fontId="47" fillId="24" borderId="349" xfId="42" applyFont="1" applyFill="1" applyBorder="1" applyAlignment="1">
      <alignment horizontal="center"/>
    </xf>
    <xf numFmtId="0" fontId="45" fillId="24" borderId="354" xfId="42" applyFont="1" applyFill="1" applyBorder="1" applyAlignment="1">
      <alignment horizontal="left"/>
    </xf>
    <xf numFmtId="0" fontId="46" fillId="24" borderId="27" xfId="42" applyFont="1" applyFill="1" applyBorder="1"/>
    <xf numFmtId="0" fontId="41" fillId="35" borderId="10" xfId="42" applyFont="1" applyFill="1" applyBorder="1"/>
    <xf numFmtId="1" fontId="41" fillId="42" borderId="130" xfId="41" applyNumberFormat="1" applyFont="1" applyFill="1" applyBorder="1" applyAlignment="1">
      <alignment horizontal="center"/>
    </xf>
    <xf numFmtId="1" fontId="41" fillId="42" borderId="115" xfId="41" applyNumberFormat="1" applyFont="1" applyFill="1" applyBorder="1" applyAlignment="1">
      <alignment horizontal="center"/>
    </xf>
    <xf numFmtId="1" fontId="41" fillId="42" borderId="113" xfId="41" applyNumberFormat="1" applyFont="1" applyFill="1" applyBorder="1" applyAlignment="1">
      <alignment horizontal="center"/>
    </xf>
    <xf numFmtId="0" fontId="41" fillId="42" borderId="112" xfId="41" applyFont="1" applyFill="1" applyBorder="1"/>
    <xf numFmtId="0" fontId="40" fillId="24" borderId="127" xfId="42" applyFont="1" applyFill="1" applyBorder="1"/>
    <xf numFmtId="0" fontId="45" fillId="24" borderId="29" xfId="42" applyFont="1" applyFill="1" applyBorder="1" applyAlignment="1">
      <alignment horizontal="left"/>
    </xf>
    <xf numFmtId="0" fontId="45" fillId="24" borderId="194" xfId="42" applyFont="1" applyFill="1" applyBorder="1" applyAlignment="1">
      <alignment horizontal="center"/>
    </xf>
    <xf numFmtId="0" fontId="41" fillId="24" borderId="194" xfId="42" applyFont="1" applyFill="1" applyBorder="1" applyAlignment="1">
      <alignment horizontal="center"/>
    </xf>
    <xf numFmtId="0" fontId="41" fillId="24" borderId="30" xfId="42" applyFont="1" applyFill="1" applyBorder="1" applyAlignment="1">
      <alignment horizontal="center"/>
    </xf>
    <xf numFmtId="0" fontId="41" fillId="24" borderId="17" xfId="42" applyFont="1" applyFill="1" applyBorder="1" applyAlignment="1">
      <alignment horizontal="center"/>
    </xf>
    <xf numFmtId="0" fontId="41" fillId="24" borderId="264" xfId="42" applyFont="1" applyFill="1" applyBorder="1" applyAlignment="1">
      <alignment horizontal="center"/>
    </xf>
    <xf numFmtId="0" fontId="41" fillId="24" borderId="343" xfId="42" applyFont="1" applyFill="1" applyBorder="1" applyAlignment="1">
      <alignment horizontal="center"/>
    </xf>
    <xf numFmtId="0" fontId="41" fillId="24" borderId="205" xfId="42" applyFont="1" applyFill="1" applyBorder="1" applyAlignment="1">
      <alignment horizontal="center"/>
    </xf>
    <xf numFmtId="0" fontId="37" fillId="24" borderId="182" xfId="42" applyFont="1" applyFill="1" applyBorder="1" applyAlignment="1">
      <alignment horizontal="center"/>
    </xf>
    <xf numFmtId="0" fontId="37" fillId="24" borderId="181" xfId="42" applyFont="1" applyFill="1" applyBorder="1" applyAlignment="1">
      <alignment horizontal="center"/>
    </xf>
    <xf numFmtId="0" fontId="37" fillId="24" borderId="223" xfId="42" applyFont="1" applyFill="1" applyBorder="1" applyAlignment="1">
      <alignment horizontal="center"/>
    </xf>
    <xf numFmtId="0" fontId="37" fillId="24" borderId="194" xfId="42" applyFont="1" applyFill="1" applyBorder="1" applyAlignment="1">
      <alignment horizontal="center"/>
    </xf>
    <xf numFmtId="0" fontId="37" fillId="24" borderId="293" xfId="42" applyFont="1" applyFill="1" applyBorder="1" applyAlignment="1">
      <alignment horizontal="center"/>
    </xf>
    <xf numFmtId="0" fontId="45" fillId="25" borderId="61" xfId="41" applyFont="1" applyFill="1" applyBorder="1" applyAlignment="1">
      <alignment horizontal="left"/>
    </xf>
    <xf numFmtId="0" fontId="45" fillId="25" borderId="62" xfId="41" applyFont="1" applyFill="1" applyBorder="1"/>
    <xf numFmtId="0" fontId="45" fillId="24" borderId="63" xfId="42" applyFont="1" applyFill="1" applyBorder="1" applyAlignment="1">
      <alignment horizontal="center"/>
    </xf>
    <xf numFmtId="0" fontId="45" fillId="25" borderId="51" xfId="41" applyFont="1" applyFill="1" applyBorder="1" applyAlignment="1">
      <alignment horizontal="center"/>
    </xf>
    <xf numFmtId="0" fontId="40" fillId="25" borderId="74" xfId="41" applyFont="1" applyFill="1" applyBorder="1" applyAlignment="1">
      <alignment horizontal="left"/>
    </xf>
    <xf numFmtId="0" fontId="45" fillId="25" borderId="55" xfId="41" applyFont="1" applyFill="1" applyBorder="1"/>
    <xf numFmtId="0" fontId="45" fillId="25" borderId="75" xfId="41" applyFont="1" applyFill="1" applyBorder="1" applyAlignment="1">
      <alignment horizontal="center"/>
    </xf>
    <xf numFmtId="0" fontId="29" fillId="0" borderId="0" xfId="0" applyFont="1"/>
    <xf numFmtId="0" fontId="45" fillId="25" borderId="79" xfId="41" applyFont="1" applyFill="1" applyBorder="1"/>
    <xf numFmtId="0" fontId="45" fillId="25" borderId="0" xfId="41" applyFont="1" applyFill="1" applyAlignment="1">
      <alignment horizontal="left"/>
    </xf>
    <xf numFmtId="0" fontId="40" fillId="25" borderId="81" xfId="0" applyFont="1" applyFill="1" applyBorder="1" applyAlignment="1">
      <alignment horizontal="center" vertical="center" wrapText="1"/>
    </xf>
    <xf numFmtId="0" fontId="45" fillId="25" borderId="162" xfId="41" applyFont="1" applyFill="1" applyBorder="1" applyAlignment="1">
      <alignment horizontal="left"/>
    </xf>
    <xf numFmtId="0" fontId="45" fillId="25" borderId="247" xfId="41" applyFont="1" applyFill="1" applyBorder="1"/>
    <xf numFmtId="0" fontId="45" fillId="25" borderId="223" xfId="41" applyFont="1" applyFill="1" applyBorder="1" applyAlignment="1">
      <alignment horizontal="center"/>
    </xf>
    <xf numFmtId="0" fontId="45" fillId="25" borderId="223" xfId="41" applyFont="1" applyFill="1" applyBorder="1" applyAlignment="1">
      <alignment horizontal="center" vertical="center"/>
    </xf>
    <xf numFmtId="0" fontId="23" fillId="0" borderId="0" xfId="0" applyFont="1"/>
    <xf numFmtId="0" fontId="45" fillId="25" borderId="248" xfId="41" applyFont="1" applyFill="1" applyBorder="1" applyAlignment="1">
      <alignment horizontal="left"/>
    </xf>
    <xf numFmtId="0" fontId="45" fillId="25" borderId="246" xfId="41" applyFont="1" applyFill="1" applyBorder="1"/>
    <xf numFmtId="0" fontId="45" fillId="25" borderId="85" xfId="41" applyFont="1" applyFill="1" applyBorder="1" applyAlignment="1">
      <alignment horizontal="center"/>
    </xf>
    <xf numFmtId="0" fontId="37" fillId="25" borderId="47" xfId="41" applyFont="1" applyFill="1" applyBorder="1" applyAlignment="1">
      <alignment horizontal="center" vertical="center"/>
    </xf>
    <xf numFmtId="0" fontId="40" fillId="25" borderId="80" xfId="41" applyFont="1" applyFill="1" applyBorder="1" applyAlignment="1">
      <alignment horizontal="center" vertical="center"/>
    </xf>
    <xf numFmtId="165" fontId="26" fillId="0" borderId="0" xfId="26" applyNumberFormat="1" applyFont="1" applyFill="1" applyBorder="1" applyAlignment="1">
      <alignment horizontal="center" vertical="center"/>
    </xf>
    <xf numFmtId="1" fontId="26" fillId="0" borderId="0" xfId="41" applyNumberFormat="1" applyFont="1" applyAlignment="1">
      <alignment horizontal="center" vertical="center" wrapText="1" shrinkToFit="1"/>
    </xf>
    <xf numFmtId="0" fontId="40" fillId="24" borderId="0" xfId="42" applyFont="1" applyFill="1" applyAlignment="1">
      <alignment horizontal="center" vertical="center"/>
    </xf>
    <xf numFmtId="0" fontId="41" fillId="24" borderId="349" xfId="49" applyFont="1" applyFill="1" applyBorder="1" applyAlignment="1">
      <alignment horizontal="center" vertical="center"/>
    </xf>
    <xf numFmtId="0" fontId="40" fillId="24" borderId="0" xfId="49" applyFont="1" applyFill="1" applyAlignment="1">
      <alignment horizontal="center" vertical="center"/>
    </xf>
    <xf numFmtId="1" fontId="45" fillId="24" borderId="116" xfId="42" applyNumberFormat="1" applyFont="1" applyFill="1" applyBorder="1" applyAlignment="1">
      <alignment horizontal="center" vertical="center"/>
    </xf>
    <xf numFmtId="0" fontId="41" fillId="41" borderId="0" xfId="49" applyFont="1" applyFill="1" applyAlignment="1">
      <alignment horizontal="center" vertical="center"/>
    </xf>
    <xf numFmtId="0" fontId="45" fillId="24" borderId="28" xfId="42" applyFont="1" applyFill="1" applyBorder="1" applyAlignment="1">
      <alignment horizontal="center" vertical="center" wrapText="1"/>
    </xf>
    <xf numFmtId="0" fontId="45" fillId="24" borderId="201" xfId="42" applyFont="1" applyFill="1" applyBorder="1" applyAlignment="1">
      <alignment horizontal="center" vertical="center" wrapText="1"/>
    </xf>
    <xf numFmtId="0" fontId="45" fillId="24" borderId="264" xfId="42" applyFont="1" applyFill="1" applyBorder="1" applyAlignment="1">
      <alignment horizontal="center" vertical="center" wrapText="1"/>
    </xf>
    <xf numFmtId="0" fontId="41" fillId="28" borderId="93" xfId="40" applyFont="1" applyFill="1" applyBorder="1" applyAlignment="1" applyProtection="1">
      <alignment horizontal="center"/>
      <protection locked="0"/>
    </xf>
    <xf numFmtId="1" fontId="41" fillId="29" borderId="115" xfId="41" applyNumberFormat="1" applyFont="1" applyFill="1" applyBorder="1" applyAlignment="1">
      <alignment horizontal="center"/>
    </xf>
    <xf numFmtId="0" fontId="41" fillId="0" borderId="289" xfId="0" applyFont="1" applyBorder="1" applyAlignment="1" applyProtection="1">
      <alignment horizontal="center"/>
      <protection locked="0"/>
    </xf>
    <xf numFmtId="0" fontId="55" fillId="0" borderId="196" xfId="40" applyFont="1" applyBorder="1" applyAlignment="1" applyProtection="1">
      <alignment horizontal="center"/>
      <protection locked="0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justify" vertical="center"/>
    </xf>
    <xf numFmtId="1" fontId="57" fillId="36" borderId="256" xfId="42" applyNumberFormat="1" applyFont="1" applyFill="1" applyBorder="1" applyAlignment="1">
      <alignment horizontal="center"/>
    </xf>
    <xf numFmtId="0" fontId="41" fillId="41" borderId="10" xfId="41" applyFont="1" applyFill="1" applyBorder="1" applyAlignment="1">
      <alignment horizontal="center"/>
    </xf>
    <xf numFmtId="0" fontId="56" fillId="0" borderId="219" xfId="40" applyFont="1" applyBorder="1" applyAlignment="1" applyProtection="1">
      <alignment horizontal="center"/>
      <protection locked="0"/>
    </xf>
    <xf numFmtId="1" fontId="56" fillId="0" borderId="196" xfId="41" applyNumberFormat="1" applyFont="1" applyBorder="1" applyAlignment="1">
      <alignment horizontal="center"/>
    </xf>
    <xf numFmtId="1" fontId="56" fillId="0" borderId="267" xfId="0" applyNumberFormat="1" applyFont="1" applyBorder="1" applyAlignment="1">
      <alignment horizontal="center"/>
    </xf>
    <xf numFmtId="0" fontId="56" fillId="0" borderId="267" xfId="0" applyFont="1" applyBorder="1" applyAlignment="1" applyProtection="1">
      <alignment horizontal="center"/>
      <protection locked="0"/>
    </xf>
    <xf numFmtId="0" fontId="56" fillId="0" borderId="268" xfId="0" applyFont="1" applyBorder="1" applyAlignment="1" applyProtection="1">
      <alignment horizontal="center"/>
      <protection locked="0"/>
    </xf>
    <xf numFmtId="1" fontId="41" fillId="0" borderId="294" xfId="41" applyNumberFormat="1" applyFont="1" applyBorder="1" applyAlignment="1">
      <alignment horizontal="center"/>
    </xf>
    <xf numFmtId="1" fontId="41" fillId="0" borderId="295" xfId="41" applyNumberFormat="1" applyFont="1" applyBorder="1" applyAlignment="1">
      <alignment horizontal="center"/>
    </xf>
    <xf numFmtId="0" fontId="41" fillId="0" borderId="294" xfId="40" applyFont="1" applyBorder="1" applyAlignment="1" applyProtection="1">
      <alignment horizontal="center"/>
      <protection locked="0"/>
    </xf>
    <xf numFmtId="0" fontId="41" fillId="0" borderId="297" xfId="40" applyFont="1" applyBorder="1" applyAlignment="1" applyProtection="1">
      <alignment horizontal="center"/>
      <protection locked="0"/>
    </xf>
    <xf numFmtId="0" fontId="41" fillId="0" borderId="298" xfId="40" applyFont="1" applyBorder="1" applyAlignment="1" applyProtection="1">
      <alignment horizontal="center"/>
      <protection locked="0"/>
    </xf>
    <xf numFmtId="0" fontId="41" fillId="0" borderId="94" xfId="40" applyFont="1" applyBorder="1" applyAlignment="1" applyProtection="1">
      <alignment horizontal="center"/>
      <protection locked="0"/>
    </xf>
    <xf numFmtId="0" fontId="41" fillId="0" borderId="299" xfId="40" applyFont="1" applyBorder="1" applyAlignment="1" applyProtection="1">
      <alignment horizontal="center"/>
      <protection locked="0"/>
    </xf>
    <xf numFmtId="1" fontId="56" fillId="0" borderId="294" xfId="41" applyNumberFormat="1" applyFont="1" applyBorder="1" applyAlignment="1">
      <alignment horizontal="center"/>
    </xf>
    <xf numFmtId="1" fontId="56" fillId="0" borderId="295" xfId="41" applyNumberFormat="1" applyFont="1" applyBorder="1" applyAlignment="1">
      <alignment horizontal="center"/>
    </xf>
    <xf numFmtId="0" fontId="56" fillId="0" borderId="294" xfId="40" applyFont="1" applyBorder="1" applyAlignment="1" applyProtection="1">
      <alignment horizontal="center"/>
      <protection locked="0"/>
    </xf>
    <xf numFmtId="1" fontId="41" fillId="25" borderId="294" xfId="41" applyNumberFormat="1" applyFont="1" applyFill="1" applyBorder="1" applyAlignment="1">
      <alignment horizontal="center"/>
    </xf>
    <xf numFmtId="1" fontId="41" fillId="25" borderId="295" xfId="41" applyNumberFormat="1" applyFont="1" applyFill="1" applyBorder="1" applyAlignment="1">
      <alignment horizontal="center"/>
    </xf>
    <xf numFmtId="1" fontId="41" fillId="25" borderId="296" xfId="41" applyNumberFormat="1" applyFont="1" applyFill="1" applyBorder="1" applyAlignment="1">
      <alignment horizontal="center" vertical="center" shrinkToFit="1"/>
    </xf>
    <xf numFmtId="1" fontId="41" fillId="0" borderId="185" xfId="0" applyNumberFormat="1" applyFont="1" applyBorder="1" applyAlignment="1">
      <alignment horizontal="center"/>
    </xf>
    <xf numFmtId="1" fontId="41" fillId="0" borderId="186" xfId="0" applyNumberFormat="1" applyFont="1" applyBorder="1" applyAlignment="1">
      <alignment horizontal="center"/>
    </xf>
    <xf numFmtId="0" fontId="41" fillId="0" borderId="186" xfId="0" applyFont="1" applyBorder="1" applyAlignment="1" applyProtection="1">
      <alignment horizontal="center"/>
      <protection locked="0"/>
    </xf>
    <xf numFmtId="0" fontId="41" fillId="0" borderId="265" xfId="0" applyFont="1" applyBorder="1" applyAlignment="1" applyProtection="1">
      <alignment horizontal="center"/>
      <protection locked="0"/>
    </xf>
    <xf numFmtId="0" fontId="41" fillId="0" borderId="187" xfId="0" applyFont="1" applyBorder="1" applyAlignment="1" applyProtection="1">
      <alignment horizontal="center"/>
      <protection locked="0"/>
    </xf>
    <xf numFmtId="166" fontId="41" fillId="25" borderId="230" xfId="26" applyNumberFormat="1" applyFont="1" applyFill="1" applyBorder="1" applyAlignment="1">
      <alignment horizontal="center"/>
    </xf>
    <xf numFmtId="1" fontId="56" fillId="0" borderId="115" xfId="41" applyNumberFormat="1" applyFont="1" applyBorder="1" applyAlignment="1">
      <alignment horizontal="center"/>
    </xf>
    <xf numFmtId="1" fontId="56" fillId="0" borderId="112" xfId="41" applyNumberFormat="1" applyFont="1" applyBorder="1" applyAlignment="1">
      <alignment horizontal="center"/>
    </xf>
    <xf numFmtId="0" fontId="56" fillId="0" borderId="115" xfId="40" applyFont="1" applyBorder="1" applyAlignment="1" applyProtection="1">
      <alignment horizontal="center"/>
      <protection locked="0"/>
    </xf>
    <xf numFmtId="1" fontId="56" fillId="0" borderId="93" xfId="41" applyNumberFormat="1" applyFont="1" applyBorder="1" applyAlignment="1" applyProtection="1">
      <alignment horizontal="center"/>
      <protection locked="0"/>
    </xf>
    <xf numFmtId="1" fontId="58" fillId="0" borderId="54" xfId="41" applyNumberFormat="1" applyFont="1" applyBorder="1" applyAlignment="1">
      <alignment horizontal="center"/>
    </xf>
    <xf numFmtId="0" fontId="58" fillId="0" borderId="66" xfId="40" applyFont="1" applyBorder="1" applyAlignment="1" applyProtection="1">
      <alignment horizontal="center"/>
      <protection locked="0"/>
    </xf>
    <xf numFmtId="0" fontId="54" fillId="0" borderId="115" xfId="40" applyFont="1" applyBorder="1" applyAlignment="1" applyProtection="1">
      <alignment horizontal="center"/>
      <protection locked="0"/>
    </xf>
    <xf numFmtId="0" fontId="58" fillId="0" borderId="115" xfId="40" applyFont="1" applyBorder="1" applyAlignment="1" applyProtection="1">
      <alignment horizontal="center"/>
      <protection locked="0"/>
    </xf>
    <xf numFmtId="1" fontId="58" fillId="0" borderId="112" xfId="41" applyNumberFormat="1" applyFont="1" applyBorder="1" applyAlignment="1">
      <alignment horizontal="center"/>
    </xf>
    <xf numFmtId="0" fontId="54" fillId="0" borderId="68" xfId="40" applyFont="1" applyBorder="1" applyAlignment="1" applyProtection="1">
      <alignment horizontal="center"/>
      <protection locked="0"/>
    </xf>
    <xf numFmtId="0" fontId="54" fillId="0" borderId="154" xfId="40" applyFont="1" applyBorder="1" applyAlignment="1" applyProtection="1">
      <alignment horizontal="center"/>
      <protection locked="0"/>
    </xf>
    <xf numFmtId="0" fontId="41" fillId="0" borderId="357" xfId="40" applyFont="1" applyBorder="1" applyAlignment="1" applyProtection="1">
      <alignment horizontal="center"/>
      <protection locked="0"/>
    </xf>
    <xf numFmtId="1" fontId="45" fillId="36" borderId="256" xfId="42" applyNumberFormat="1" applyFont="1" applyFill="1" applyBorder="1" applyAlignment="1">
      <alignment horizontal="center"/>
    </xf>
    <xf numFmtId="0" fontId="13" fillId="0" borderId="360" xfId="0" applyFont="1" applyBorder="1"/>
    <xf numFmtId="0" fontId="13" fillId="0" borderId="359" xfId="0" applyFont="1" applyBorder="1"/>
    <xf numFmtId="0" fontId="41" fillId="0" borderId="27" xfId="0" applyFont="1" applyFill="1" applyBorder="1"/>
    <xf numFmtId="0" fontId="41" fillId="0" borderId="356" xfId="0" applyFont="1" applyFill="1" applyBorder="1"/>
    <xf numFmtId="0" fontId="41" fillId="0" borderId="366" xfId="0" applyFont="1" applyFill="1" applyBorder="1"/>
    <xf numFmtId="0" fontId="41" fillId="24" borderId="17" xfId="41" applyFont="1" applyFill="1" applyBorder="1" applyAlignment="1">
      <alignment horizontal="center"/>
    </xf>
    <xf numFmtId="0" fontId="41" fillId="24" borderId="360" xfId="41" applyFont="1" applyFill="1" applyBorder="1" applyAlignment="1">
      <alignment horizontal="center"/>
    </xf>
    <xf numFmtId="0" fontId="41" fillId="41" borderId="367" xfId="41" applyFont="1" applyFill="1" applyBorder="1" applyAlignment="1">
      <alignment horizontal="center"/>
    </xf>
    <xf numFmtId="0" fontId="41" fillId="24" borderId="367" xfId="41" applyFont="1" applyFill="1" applyBorder="1" applyAlignment="1">
      <alignment horizontal="center"/>
    </xf>
    <xf numFmtId="0" fontId="41" fillId="41" borderId="360" xfId="41" applyFont="1" applyFill="1" applyBorder="1" applyAlignment="1">
      <alignment horizontal="center"/>
    </xf>
    <xf numFmtId="0" fontId="41" fillId="0" borderId="28" xfId="42" applyFont="1" applyFill="1" applyBorder="1" applyAlignment="1" applyProtection="1">
      <alignment horizontal="center" vertical="center"/>
      <protection locked="0"/>
    </xf>
    <xf numFmtId="0" fontId="41" fillId="24" borderId="360" xfId="41" applyFont="1" applyFill="1" applyBorder="1" applyAlignment="1" applyProtection="1">
      <alignment horizontal="center"/>
    </xf>
    <xf numFmtId="0" fontId="41" fillId="0" borderId="365" xfId="42" applyFont="1" applyFill="1" applyBorder="1" applyAlignment="1" applyProtection="1">
      <alignment horizontal="center" vertical="center"/>
      <protection locked="0"/>
    </xf>
    <xf numFmtId="0" fontId="41" fillId="0" borderId="181" xfId="42" applyFont="1" applyBorder="1" applyAlignment="1" applyProtection="1">
      <alignment horizontal="center" vertical="center"/>
      <protection locked="0"/>
    </xf>
    <xf numFmtId="0" fontId="41" fillId="24" borderId="23" xfId="41" applyFont="1" applyFill="1" applyBorder="1" applyAlignment="1">
      <alignment horizontal="center"/>
    </xf>
    <xf numFmtId="1" fontId="41" fillId="0" borderId="358" xfId="41" applyNumberFormat="1" applyFont="1" applyFill="1" applyBorder="1" applyAlignment="1">
      <alignment horizontal="center"/>
    </xf>
    <xf numFmtId="1" fontId="35" fillId="0" borderId="185" xfId="41" applyNumberFormat="1" applyFont="1" applyFill="1" applyBorder="1" applyAlignment="1">
      <alignment horizontal="center"/>
    </xf>
    <xf numFmtId="1" fontId="59" fillId="0" borderId="185" xfId="41" applyNumberFormat="1" applyFont="1" applyBorder="1" applyAlignment="1">
      <alignment horizontal="center"/>
    </xf>
    <xf numFmtId="0" fontId="59" fillId="0" borderId="186" xfId="40" applyFont="1" applyBorder="1" applyAlignment="1" applyProtection="1">
      <alignment horizontal="center"/>
      <protection locked="0"/>
    </xf>
    <xf numFmtId="0" fontId="59" fillId="0" borderId="187" xfId="40" applyFont="1" applyBorder="1" applyAlignment="1" applyProtection="1">
      <alignment horizontal="center"/>
      <protection locked="0"/>
    </xf>
    <xf numFmtId="1" fontId="59" fillId="0" borderId="190" xfId="41" applyNumberFormat="1" applyFont="1" applyBorder="1" applyAlignment="1">
      <alignment horizontal="center"/>
    </xf>
    <xf numFmtId="0" fontId="59" fillId="0" borderId="191" xfId="40" applyFont="1" applyBorder="1" applyAlignment="1" applyProtection="1">
      <alignment horizontal="center"/>
      <protection locked="0"/>
    </xf>
    <xf numFmtId="0" fontId="59" fillId="0" borderId="192" xfId="40" applyFont="1" applyBorder="1" applyAlignment="1" applyProtection="1">
      <alignment horizontal="center"/>
      <protection locked="0"/>
    </xf>
    <xf numFmtId="1" fontId="59" fillId="38" borderId="190" xfId="41" applyNumberFormat="1" applyFont="1" applyFill="1" applyBorder="1" applyAlignment="1">
      <alignment horizontal="center"/>
    </xf>
    <xf numFmtId="0" fontId="59" fillId="38" borderId="190" xfId="41" applyFont="1" applyFill="1" applyBorder="1" applyAlignment="1">
      <alignment horizontal="center"/>
    </xf>
    <xf numFmtId="1" fontId="59" fillId="38" borderId="193" xfId="41" applyNumberFormat="1" applyFont="1" applyFill="1" applyBorder="1" applyAlignment="1">
      <alignment horizontal="center" vertical="center" shrinkToFit="1"/>
    </xf>
    <xf numFmtId="0" fontId="60" fillId="0" borderId="0" xfId="0" applyFont="1"/>
    <xf numFmtId="1" fontId="59" fillId="38" borderId="188" xfId="41" applyNumberFormat="1" applyFont="1" applyFill="1" applyBorder="1" applyAlignment="1">
      <alignment horizontal="center"/>
    </xf>
    <xf numFmtId="1" fontId="59" fillId="38" borderId="185" xfId="41" applyNumberFormat="1" applyFont="1" applyFill="1" applyBorder="1" applyAlignment="1">
      <alignment horizontal="center"/>
    </xf>
    <xf numFmtId="0" fontId="59" fillId="38" borderId="185" xfId="41" applyFont="1" applyFill="1" applyBorder="1" applyAlignment="1">
      <alignment horizontal="center"/>
    </xf>
    <xf numFmtId="1" fontId="59" fillId="38" borderId="189" xfId="41" applyNumberFormat="1" applyFont="1" applyFill="1" applyBorder="1" applyAlignment="1">
      <alignment horizontal="center" vertical="center" shrinkToFit="1"/>
    </xf>
    <xf numFmtId="0" fontId="61" fillId="0" borderId="0" xfId="41" applyFont="1"/>
    <xf numFmtId="0" fontId="32" fillId="0" borderId="359" xfId="0" applyFont="1" applyBorder="1"/>
    <xf numFmtId="0" fontId="41" fillId="0" borderId="243" xfId="0" applyFont="1" applyFill="1" applyBorder="1"/>
    <xf numFmtId="1" fontId="35" fillId="0" borderId="0" xfId="41" applyNumberFormat="1" applyFont="1" applyBorder="1" applyAlignment="1">
      <alignment horizontal="center"/>
    </xf>
    <xf numFmtId="1" fontId="35" fillId="0" borderId="369" xfId="41" applyNumberFormat="1" applyFont="1" applyBorder="1" applyAlignment="1">
      <alignment horizontal="center"/>
    </xf>
    <xf numFmtId="1" fontId="35" fillId="0" borderId="368" xfId="41" applyNumberFormat="1" applyFont="1" applyBorder="1" applyAlignment="1">
      <alignment horizontal="center"/>
    </xf>
    <xf numFmtId="1" fontId="35" fillId="0" borderId="370" xfId="41" applyNumberFormat="1" applyFont="1" applyBorder="1" applyAlignment="1">
      <alignment horizontal="center"/>
    </xf>
    <xf numFmtId="0" fontId="35" fillId="0" borderId="371" xfId="40" applyFont="1" applyBorder="1" applyAlignment="1" applyProtection="1">
      <alignment horizontal="center"/>
      <protection locked="0"/>
    </xf>
    <xf numFmtId="1" fontId="35" fillId="0" borderId="372" xfId="41" applyNumberFormat="1" applyFont="1" applyBorder="1" applyAlignment="1">
      <alignment horizontal="center"/>
    </xf>
    <xf numFmtId="0" fontId="35" fillId="0" borderId="373" xfId="40" applyFont="1" applyBorder="1" applyAlignment="1" applyProtection="1">
      <alignment horizontal="center"/>
      <protection locked="0"/>
    </xf>
    <xf numFmtId="0" fontId="35" fillId="0" borderId="375" xfId="40" applyFont="1" applyBorder="1" applyAlignment="1" applyProtection="1">
      <alignment horizontal="center"/>
      <protection locked="0"/>
    </xf>
    <xf numFmtId="0" fontId="35" fillId="0" borderId="374" xfId="40" applyFont="1" applyBorder="1" applyAlignment="1" applyProtection="1">
      <alignment horizontal="center"/>
      <protection locked="0"/>
    </xf>
    <xf numFmtId="0" fontId="35" fillId="0" borderId="376" xfId="40" applyFont="1" applyBorder="1" applyAlignment="1" applyProtection="1">
      <alignment horizontal="center"/>
      <protection locked="0"/>
    </xf>
    <xf numFmtId="1" fontId="35" fillId="0" borderId="377" xfId="41" applyNumberFormat="1" applyFont="1" applyBorder="1" applyAlignment="1">
      <alignment horizontal="center"/>
    </xf>
    <xf numFmtId="0" fontId="35" fillId="0" borderId="245" xfId="40" applyFont="1" applyBorder="1" applyAlignment="1" applyProtection="1">
      <alignment horizontal="center"/>
      <protection locked="0"/>
    </xf>
    <xf numFmtId="0" fontId="35" fillId="0" borderId="372" xfId="40" applyFont="1" applyBorder="1" applyAlignment="1" applyProtection="1">
      <alignment horizontal="center"/>
      <protection locked="0"/>
    </xf>
    <xf numFmtId="0" fontId="35" fillId="0" borderId="378" xfId="40" applyFont="1" applyBorder="1" applyAlignment="1" applyProtection="1">
      <alignment horizontal="center"/>
      <protection locked="0"/>
    </xf>
    <xf numFmtId="1" fontId="35" fillId="0" borderId="379" xfId="41" applyNumberFormat="1" applyFont="1" applyBorder="1" applyAlignment="1">
      <alignment horizontal="center"/>
    </xf>
    <xf numFmtId="0" fontId="35" fillId="0" borderId="380" xfId="40" applyFont="1" applyBorder="1" applyAlignment="1" applyProtection="1">
      <alignment horizontal="center"/>
      <protection locked="0"/>
    </xf>
    <xf numFmtId="0" fontId="35" fillId="0" borderId="381" xfId="40" applyFont="1" applyBorder="1" applyAlignment="1" applyProtection="1">
      <alignment horizontal="center"/>
      <protection locked="0"/>
    </xf>
    <xf numFmtId="0" fontId="35" fillId="0" borderId="382" xfId="40" applyFont="1" applyBorder="1" applyAlignment="1" applyProtection="1">
      <alignment horizontal="center"/>
      <protection locked="0"/>
    </xf>
    <xf numFmtId="0" fontId="13" fillId="0" borderId="17" xfId="0" applyFont="1" applyBorder="1"/>
    <xf numFmtId="1" fontId="35" fillId="38" borderId="372" xfId="41" applyNumberFormat="1" applyFont="1" applyFill="1" applyBorder="1" applyAlignment="1">
      <alignment horizontal="center"/>
    </xf>
    <xf numFmtId="0" fontId="35" fillId="38" borderId="372" xfId="41" applyFont="1" applyFill="1" applyBorder="1" applyAlignment="1">
      <alignment horizontal="center"/>
    </xf>
    <xf numFmtId="1" fontId="35" fillId="38" borderId="383" xfId="41" applyNumberFormat="1" applyFont="1" applyFill="1" applyBorder="1" applyAlignment="1">
      <alignment horizontal="center" vertical="center" shrinkToFit="1"/>
    </xf>
    <xf numFmtId="0" fontId="13" fillId="0" borderId="355" xfId="0" applyFont="1" applyBorder="1"/>
    <xf numFmtId="1" fontId="35" fillId="38" borderId="377" xfId="41" applyNumberFormat="1" applyFont="1" applyFill="1" applyBorder="1" applyAlignment="1">
      <alignment horizontal="center"/>
    </xf>
    <xf numFmtId="0" fontId="35" fillId="38" borderId="377" xfId="41" applyFont="1" applyFill="1" applyBorder="1" applyAlignment="1">
      <alignment horizontal="center"/>
    </xf>
    <xf numFmtId="1" fontId="35" fillId="38" borderId="384" xfId="41" applyNumberFormat="1" applyFont="1" applyFill="1" applyBorder="1" applyAlignment="1">
      <alignment horizontal="center" vertical="center" shrinkToFit="1"/>
    </xf>
    <xf numFmtId="0" fontId="35" fillId="0" borderId="386" xfId="40" applyFont="1" applyBorder="1" applyAlignment="1" applyProtection="1">
      <alignment horizontal="center"/>
      <protection locked="0"/>
    </xf>
    <xf numFmtId="1" fontId="35" fillId="0" borderId="373" xfId="41" applyNumberFormat="1" applyFont="1" applyBorder="1" applyAlignment="1">
      <alignment horizontal="center"/>
    </xf>
    <xf numFmtId="0" fontId="35" fillId="0" borderId="387" xfId="40" applyFont="1" applyBorder="1" applyAlignment="1" applyProtection="1">
      <alignment horizontal="center"/>
      <protection locked="0"/>
    </xf>
    <xf numFmtId="1" fontId="35" fillId="0" borderId="361" xfId="41" applyNumberFormat="1" applyFont="1" applyBorder="1" applyAlignment="1">
      <alignment horizontal="center"/>
    </xf>
    <xf numFmtId="1" fontId="35" fillId="0" borderId="388" xfId="41" applyNumberFormat="1" applyFont="1" applyBorder="1" applyAlignment="1">
      <alignment horizontal="center"/>
    </xf>
    <xf numFmtId="0" fontId="35" fillId="0" borderId="214" xfId="40" applyFont="1" applyBorder="1" applyAlignment="1" applyProtection="1">
      <alignment horizontal="center"/>
      <protection locked="0"/>
    </xf>
    <xf numFmtId="0" fontId="35" fillId="0" borderId="390" xfId="40" applyFont="1" applyBorder="1" applyAlignment="1" applyProtection="1">
      <alignment horizontal="center"/>
      <protection locked="0"/>
    </xf>
    <xf numFmtId="1" fontId="35" fillId="0" borderId="389" xfId="41" applyNumberFormat="1" applyFont="1" applyBorder="1" applyAlignment="1">
      <alignment horizontal="center"/>
    </xf>
    <xf numFmtId="0" fontId="41" fillId="0" borderId="0" xfId="42" applyFont="1"/>
    <xf numFmtId="0" fontId="41" fillId="0" borderId="28" xfId="42" applyFont="1" applyBorder="1"/>
    <xf numFmtId="0" fontId="41" fillId="0" borderId="172" xfId="41" applyFont="1" applyBorder="1"/>
    <xf numFmtId="0" fontId="32" fillId="0" borderId="0" xfId="0" applyFont="1" applyBorder="1"/>
    <xf numFmtId="0" fontId="41" fillId="0" borderId="363" xfId="41" applyFont="1" applyBorder="1"/>
    <xf numFmtId="0" fontId="37" fillId="0" borderId="363" xfId="41" applyFont="1" applyBorder="1"/>
    <xf numFmtId="0" fontId="41" fillId="0" borderId="363" xfId="0" applyFont="1" applyBorder="1"/>
    <xf numFmtId="0" fontId="41" fillId="0" borderId="393" xfId="42" applyFont="1" applyBorder="1"/>
    <xf numFmtId="0" fontId="41" fillId="0" borderId="363" xfId="42" applyFont="1" applyBorder="1"/>
    <xf numFmtId="0" fontId="41" fillId="0" borderId="24" xfId="0" applyFont="1" applyBorder="1"/>
    <xf numFmtId="0" fontId="13" fillId="0" borderId="363" xfId="0" applyFont="1" applyBorder="1"/>
    <xf numFmtId="0" fontId="32" fillId="0" borderId="363" xfId="0" applyFont="1" applyBorder="1"/>
    <xf numFmtId="0" fontId="13" fillId="0" borderId="367" xfId="0" applyFont="1" applyBorder="1"/>
    <xf numFmtId="0" fontId="32" fillId="0" borderId="355" xfId="0" applyFont="1" applyBorder="1"/>
    <xf numFmtId="0" fontId="13" fillId="0" borderId="182" xfId="0" applyFont="1" applyBorder="1"/>
    <xf numFmtId="0" fontId="41" fillId="24" borderId="14" xfId="41" applyFont="1" applyFill="1" applyBorder="1" applyAlignment="1">
      <alignment horizontal="center"/>
    </xf>
    <xf numFmtId="0" fontId="13" fillId="0" borderId="30" xfId="0" applyFont="1" applyBorder="1"/>
    <xf numFmtId="0" fontId="13" fillId="0" borderId="396" xfId="0" applyFont="1" applyBorder="1"/>
    <xf numFmtId="0" fontId="37" fillId="41" borderId="322" xfId="0" applyFont="1" applyFill="1" applyBorder="1"/>
    <xf numFmtId="0" fontId="41" fillId="41" borderId="10" xfId="41" applyFont="1" applyFill="1" applyBorder="1"/>
    <xf numFmtId="0" fontId="40" fillId="41" borderId="10" xfId="41" applyFont="1" applyFill="1" applyBorder="1"/>
    <xf numFmtId="0" fontId="41" fillId="24" borderId="385" xfId="42" applyFont="1" applyFill="1" applyBorder="1" applyAlignment="1">
      <alignment horizontal="center"/>
    </xf>
    <xf numFmtId="0" fontId="40" fillId="0" borderId="0" xfId="42" applyFont="1" applyBorder="1"/>
    <xf numFmtId="0" fontId="41" fillId="0" borderId="0" xfId="42" applyFont="1" applyFill="1" applyBorder="1"/>
    <xf numFmtId="0" fontId="41" fillId="0" borderId="0" xfId="41" applyFont="1" applyBorder="1"/>
    <xf numFmtId="0" fontId="40" fillId="41" borderId="359" xfId="41" applyFont="1" applyFill="1" applyBorder="1"/>
    <xf numFmtId="1" fontId="45" fillId="33" borderId="226" xfId="42" applyNumberFormat="1" applyFont="1" applyFill="1" applyBorder="1" applyAlignment="1">
      <alignment horizontal="center"/>
    </xf>
    <xf numFmtId="1" fontId="41" fillId="25" borderId="401" xfId="41" applyNumberFormat="1" applyFont="1" applyFill="1" applyBorder="1" applyAlignment="1">
      <alignment horizontal="center" vertical="center" shrinkToFit="1"/>
    </xf>
    <xf numFmtId="1" fontId="45" fillId="24" borderId="394" xfId="42" applyNumberFormat="1" applyFont="1" applyFill="1" applyBorder="1" applyAlignment="1">
      <alignment horizontal="center"/>
    </xf>
    <xf numFmtId="1" fontId="45" fillId="41" borderId="24" xfId="42" applyNumberFormat="1" applyFont="1" applyFill="1" applyBorder="1" applyAlignment="1">
      <alignment horizontal="center"/>
    </xf>
    <xf numFmtId="0" fontId="41" fillId="24" borderId="363" xfId="42" applyFont="1" applyFill="1" applyBorder="1" applyAlignment="1">
      <alignment horizontal="center"/>
    </xf>
    <xf numFmtId="0" fontId="40" fillId="41" borderId="363" xfId="41" applyFont="1" applyFill="1" applyBorder="1"/>
    <xf numFmtId="0" fontId="41" fillId="37" borderId="22" xfId="42" applyFont="1" applyFill="1" applyBorder="1"/>
    <xf numFmtId="0" fontId="41" fillId="37" borderId="35" xfId="42" applyFont="1" applyFill="1" applyBorder="1"/>
    <xf numFmtId="1" fontId="41" fillId="0" borderId="364" xfId="41" applyNumberFormat="1" applyFont="1" applyBorder="1" applyAlignment="1">
      <alignment horizontal="center"/>
    </xf>
    <xf numFmtId="0" fontId="41" fillId="0" borderId="362" xfId="40" applyFont="1" applyBorder="1" applyAlignment="1" applyProtection="1">
      <alignment horizontal="center"/>
      <protection locked="0"/>
    </xf>
    <xf numFmtId="1" fontId="41" fillId="0" borderId="403" xfId="41" applyNumberFormat="1" applyFont="1" applyBorder="1" applyAlignment="1" applyProtection="1">
      <alignment horizontal="center"/>
      <protection locked="0"/>
    </xf>
    <xf numFmtId="0" fontId="41" fillId="0" borderId="355" xfId="41" applyFont="1" applyBorder="1" applyAlignment="1" applyProtection="1">
      <alignment horizontal="center"/>
      <protection locked="0"/>
    </xf>
    <xf numFmtId="0" fontId="45" fillId="24" borderId="363" xfId="42" applyFont="1" applyFill="1" applyBorder="1" applyAlignment="1">
      <alignment horizontal="center"/>
    </xf>
    <xf numFmtId="0" fontId="40" fillId="41" borderId="385" xfId="41" applyFont="1" applyFill="1" applyBorder="1"/>
    <xf numFmtId="0" fontId="41" fillId="41" borderId="385" xfId="41" applyFont="1" applyFill="1" applyBorder="1"/>
    <xf numFmtId="0" fontId="41" fillId="0" borderId="385" xfId="41" applyFont="1" applyBorder="1"/>
    <xf numFmtId="0" fontId="13" fillId="0" borderId="162" xfId="41" applyFont="1" applyBorder="1"/>
    <xf numFmtId="0" fontId="29" fillId="0" borderId="162" xfId="41" applyFont="1" applyBorder="1"/>
    <xf numFmtId="0" fontId="40" fillId="0" borderId="162" xfId="41" applyFont="1" applyBorder="1"/>
    <xf numFmtId="0" fontId="41" fillId="0" borderId="162" xfId="41" applyFont="1" applyBorder="1"/>
    <xf numFmtId="0" fontId="41" fillId="41" borderId="170" xfId="41" applyFont="1" applyFill="1" applyBorder="1"/>
    <xf numFmtId="0" fontId="41" fillId="41" borderId="363" xfId="42" applyFont="1" applyFill="1" applyBorder="1"/>
    <xf numFmtId="0" fontId="41" fillId="37" borderId="359" xfId="42" applyFont="1" applyFill="1" applyBorder="1"/>
    <xf numFmtId="0" fontId="41" fillId="37" borderId="385" xfId="42" applyFont="1" applyFill="1" applyBorder="1"/>
    <xf numFmtId="0" fontId="41" fillId="0" borderId="400" xfId="42" applyFont="1" applyFill="1" applyBorder="1"/>
    <xf numFmtId="0" fontId="41" fillId="0" borderId="391" xfId="42" applyFont="1" applyFill="1" applyBorder="1"/>
    <xf numFmtId="0" fontId="41" fillId="0" borderId="355" xfId="41" applyFont="1" applyFill="1" applyBorder="1"/>
    <xf numFmtId="0" fontId="41" fillId="0" borderId="213" xfId="42" applyFont="1" applyBorder="1"/>
    <xf numFmtId="0" fontId="41" fillId="0" borderId="394" xfId="42" applyFont="1" applyBorder="1"/>
    <xf numFmtId="0" fontId="43" fillId="36" borderId="10" xfId="41" applyFont="1" applyFill="1" applyBorder="1"/>
    <xf numFmtId="0" fontId="40" fillId="36" borderId="0" xfId="42" applyFont="1" applyFill="1"/>
    <xf numFmtId="0" fontId="41" fillId="0" borderId="0" xfId="42" applyFont="1" applyFill="1"/>
    <xf numFmtId="0" fontId="40" fillId="0" borderId="0" xfId="0" applyFont="1" applyBorder="1"/>
    <xf numFmtId="0" fontId="41" fillId="0" borderId="0" xfId="0" applyFont="1" applyBorder="1"/>
    <xf numFmtId="0" fontId="40" fillId="36" borderId="10" xfId="41" applyFont="1" applyFill="1" applyBorder="1"/>
    <xf numFmtId="1" fontId="41" fillId="25" borderId="404" xfId="41" applyNumberFormat="1" applyFont="1" applyFill="1" applyBorder="1" applyAlignment="1">
      <alignment horizontal="center" vertical="center" shrinkToFit="1"/>
    </xf>
    <xf numFmtId="0" fontId="41" fillId="0" borderId="355" xfId="0" applyFont="1" applyBorder="1"/>
    <xf numFmtId="0" fontId="2" fillId="0" borderId="0" xfId="0" applyFont="1"/>
    <xf numFmtId="0" fontId="41" fillId="39" borderId="17" xfId="41" applyFont="1" applyFill="1" applyBorder="1" applyAlignment="1">
      <alignment horizontal="center"/>
    </xf>
    <xf numFmtId="0" fontId="41" fillId="0" borderId="356" xfId="0" applyFont="1" applyFill="1" applyBorder="1" applyAlignment="1">
      <alignment wrapText="1"/>
    </xf>
    <xf numFmtId="0" fontId="13" fillId="0" borderId="341" xfId="0" applyFont="1" applyBorder="1"/>
    <xf numFmtId="0" fontId="13" fillId="0" borderId="393" xfId="0" applyFont="1" applyBorder="1"/>
    <xf numFmtId="0" fontId="41" fillId="0" borderId="360" xfId="0" applyFont="1" applyBorder="1" applyAlignment="1">
      <alignment horizontal="center"/>
    </xf>
    <xf numFmtId="0" fontId="41" fillId="0" borderId="14" xfId="0" applyFont="1" applyBorder="1" applyAlignment="1">
      <alignment horizontal="center"/>
    </xf>
    <xf numFmtId="0" fontId="41" fillId="0" borderId="356" xfId="42" applyFont="1" applyFill="1" applyBorder="1" applyProtection="1">
      <protection locked="0"/>
    </xf>
    <xf numFmtId="0" fontId="41" fillId="0" borderId="366" xfId="42" applyFont="1" applyFill="1" applyBorder="1" applyProtection="1">
      <protection locked="0"/>
    </xf>
    <xf numFmtId="0" fontId="41" fillId="0" borderId="42" xfId="42" applyFont="1" applyFill="1" applyBorder="1" applyProtection="1">
      <protection locked="0"/>
    </xf>
    <xf numFmtId="0" fontId="41" fillId="0" borderId="391" xfId="42" applyFont="1" applyFill="1" applyBorder="1" applyProtection="1">
      <protection locked="0"/>
    </xf>
    <xf numFmtId="0" fontId="37" fillId="0" borderId="194" xfId="47" applyFont="1" applyBorder="1" applyAlignment="1">
      <alignment horizontal="left"/>
    </xf>
    <xf numFmtId="0" fontId="37" fillId="0" borderId="194" xfId="47" applyFont="1" applyBorder="1" applyAlignment="1">
      <alignment horizontal="center"/>
    </xf>
    <xf numFmtId="0" fontId="41" fillId="34" borderId="194" xfId="0" applyFont="1" applyFill="1" applyBorder="1" applyAlignment="1">
      <alignment horizontal="left" vertical="center" wrapText="1"/>
    </xf>
    <xf numFmtId="0" fontId="41" fillId="34" borderId="194" xfId="0" applyFont="1" applyFill="1" applyBorder="1" applyAlignment="1">
      <alignment vertical="center" wrapText="1"/>
    </xf>
    <xf numFmtId="0" fontId="41" fillId="34" borderId="360" xfId="0" applyFont="1" applyFill="1" applyBorder="1" applyAlignment="1">
      <alignment horizontal="left" vertical="center" wrapText="1"/>
    </xf>
    <xf numFmtId="0" fontId="41" fillId="34" borderId="360" xfId="0" applyFont="1" applyFill="1" applyBorder="1" applyAlignment="1">
      <alignment vertical="center" wrapText="1"/>
    </xf>
    <xf numFmtId="0" fontId="41" fillId="0" borderId="111" xfId="0" applyFont="1" applyBorder="1" applyAlignment="1">
      <alignment horizontal="left"/>
    </xf>
    <xf numFmtId="0" fontId="41" fillId="0" borderId="194" xfId="47" applyFont="1" applyBorder="1" applyAlignment="1">
      <alignment wrapText="1"/>
    </xf>
    <xf numFmtId="0" fontId="41" fillId="0" borderId="194" xfId="47" applyFont="1" applyBorder="1" applyAlignment="1">
      <alignment horizontal="left" vertical="top" wrapText="1"/>
    </xf>
    <xf numFmtId="0" fontId="41" fillId="0" borderId="194" xfId="47" applyFont="1" applyBorder="1" applyAlignment="1">
      <alignment horizontal="left" vertical="center" wrapText="1"/>
    </xf>
    <xf numFmtId="0" fontId="41" fillId="34" borderId="194" xfId="0" applyFont="1" applyFill="1" applyBorder="1" applyAlignment="1">
      <alignment horizontal="left" vertical="center" wrapText="1"/>
    </xf>
    <xf numFmtId="0" fontId="41" fillId="0" borderId="0" xfId="47" applyFont="1" applyBorder="1" applyAlignment="1">
      <alignment horizontal="left"/>
    </xf>
    <xf numFmtId="0" fontId="41" fillId="0" borderId="0" xfId="47" applyFont="1" applyBorder="1"/>
    <xf numFmtId="0" fontId="13" fillId="0" borderId="0" xfId="47" applyFont="1" applyBorder="1"/>
    <xf numFmtId="0" fontId="41" fillId="0" borderId="360" xfId="47" applyFont="1" applyBorder="1" applyAlignment="1">
      <alignment horizontal="left"/>
    </xf>
    <xf numFmtId="0" fontId="41" fillId="0" borderId="360" xfId="47" applyFont="1" applyBorder="1"/>
    <xf numFmtId="0" fontId="41" fillId="0" borderId="210" xfId="41" applyFont="1" applyBorder="1"/>
    <xf numFmtId="0" fontId="41" fillId="0" borderId="163" xfId="41" applyFont="1" applyBorder="1"/>
    <xf numFmtId="0" fontId="41" fillId="0" borderId="367" xfId="0" applyFont="1" applyBorder="1"/>
    <xf numFmtId="0" fontId="41" fillId="0" borderId="17" xfId="0" applyFont="1" applyBorder="1"/>
    <xf numFmtId="0" fontId="41" fillId="0" borderId="395" xfId="0" applyFont="1" applyBorder="1"/>
    <xf numFmtId="0" fontId="41" fillId="0" borderId="359" xfId="0" applyFont="1" applyBorder="1"/>
    <xf numFmtId="0" fontId="41" fillId="0" borderId="194" xfId="0" applyFont="1" applyBorder="1"/>
    <xf numFmtId="0" fontId="41" fillId="0" borderId="363" xfId="0" applyFont="1" applyBorder="1" applyAlignment="1">
      <alignment horizontal="left"/>
    </xf>
    <xf numFmtId="0" fontId="41" fillId="0" borderId="209" xfId="0" applyFont="1" applyBorder="1"/>
    <xf numFmtId="0" fontId="41" fillId="0" borderId="234" xfId="0" applyFont="1" applyBorder="1"/>
    <xf numFmtId="0" fontId="41" fillId="0" borderId="182" xfId="0" applyFont="1" applyBorder="1"/>
    <xf numFmtId="0" fontId="41" fillId="0" borderId="396" xfId="0" applyFont="1" applyBorder="1"/>
    <xf numFmtId="0" fontId="41" fillId="41" borderId="0" xfId="0" applyFont="1" applyFill="1"/>
    <xf numFmtId="0" fontId="41" fillId="41" borderId="392" xfId="0" applyFont="1" applyFill="1" applyBorder="1"/>
    <xf numFmtId="0" fontId="37" fillId="0" borderId="0" xfId="0" applyFont="1"/>
    <xf numFmtId="0" fontId="41" fillId="0" borderId="279" xfId="41" applyFont="1" applyFill="1" applyBorder="1" applyProtection="1">
      <protection locked="0"/>
    </xf>
    <xf numFmtId="0" fontId="41" fillId="0" borderId="355" xfId="42" applyFont="1" applyFill="1" applyBorder="1"/>
    <xf numFmtId="0" fontId="32" fillId="0" borderId="360" xfId="0" applyFont="1" applyBorder="1"/>
    <xf numFmtId="0" fontId="43" fillId="41" borderId="105" xfId="42" applyFont="1" applyFill="1" applyBorder="1"/>
    <xf numFmtId="0" fontId="41" fillId="41" borderId="194" xfId="41" applyFont="1" applyFill="1" applyBorder="1" applyAlignment="1">
      <alignment horizontal="center"/>
    </xf>
    <xf numFmtId="0" fontId="41" fillId="41" borderId="177" xfId="41" applyFont="1" applyFill="1" applyBorder="1" applyAlignment="1">
      <alignment horizontal="center"/>
    </xf>
    <xf numFmtId="0" fontId="13" fillId="0" borderId="400" xfId="0" applyFont="1" applyBorder="1"/>
    <xf numFmtId="0" fontId="41" fillId="0" borderId="32" xfId="0" applyFont="1" applyBorder="1"/>
    <xf numFmtId="0" fontId="13" fillId="0" borderId="394" xfId="0" applyFont="1" applyBorder="1"/>
    <xf numFmtId="0" fontId="41" fillId="0" borderId="394" xfId="0" applyFont="1" applyBorder="1"/>
    <xf numFmtId="0" fontId="13" fillId="0" borderId="32" xfId="0" applyFont="1" applyBorder="1"/>
    <xf numFmtId="0" fontId="41" fillId="0" borderId="144" xfId="0" applyFont="1" applyFill="1" applyBorder="1"/>
    <xf numFmtId="1" fontId="41" fillId="0" borderId="0" xfId="0" applyNumberFormat="1" applyFont="1"/>
    <xf numFmtId="0" fontId="41" fillId="0" borderId="13" xfId="41" applyFont="1" applyFill="1" applyBorder="1" applyAlignment="1" applyProtection="1">
      <alignment horizontal="left" vertical="center"/>
      <protection locked="0"/>
    </xf>
    <xf numFmtId="0" fontId="41" fillId="0" borderId="28" xfId="41" applyFont="1" applyFill="1" applyBorder="1" applyAlignment="1" applyProtection="1">
      <alignment vertical="center"/>
      <protection locked="0"/>
    </xf>
    <xf numFmtId="0" fontId="41" fillId="0" borderId="172" xfId="41" applyFont="1" applyFill="1" applyBorder="1" applyAlignment="1" applyProtection="1">
      <alignment horizontal="left" vertical="center"/>
      <protection locked="0"/>
    </xf>
    <xf numFmtId="0" fontId="41" fillId="0" borderId="28" xfId="41" applyFont="1" applyFill="1" applyBorder="1" applyAlignment="1" applyProtection="1">
      <alignment horizontal="left" vertical="center"/>
      <protection locked="0"/>
    </xf>
    <xf numFmtId="0" fontId="41" fillId="0" borderId="13" xfId="41" applyFont="1" applyFill="1" applyBorder="1" applyAlignment="1" applyProtection="1">
      <alignment vertical="center"/>
      <protection locked="0"/>
    </xf>
    <xf numFmtId="0" fontId="41" fillId="0" borderId="270" xfId="41" applyFont="1" applyFill="1" applyBorder="1" applyAlignment="1" applyProtection="1">
      <alignment horizontal="left" vertical="center"/>
      <protection locked="0"/>
    </xf>
    <xf numFmtId="0" fontId="41" fillId="0" borderId="12" xfId="41" applyFont="1" applyFill="1" applyBorder="1" applyProtection="1">
      <protection locked="0"/>
    </xf>
    <xf numFmtId="0" fontId="41" fillId="0" borderId="12" xfId="0" applyFont="1" applyFill="1" applyBorder="1" applyAlignment="1" applyProtection="1">
      <alignment vertical="center" shrinkToFit="1"/>
      <protection locked="0"/>
    </xf>
    <xf numFmtId="0" fontId="41" fillId="0" borderId="211" xfId="41" applyFont="1" applyFill="1" applyBorder="1" applyProtection="1">
      <protection locked="0"/>
    </xf>
    <xf numFmtId="0" fontId="41" fillId="0" borderId="12" xfId="0" applyFont="1" applyFill="1" applyBorder="1"/>
    <xf numFmtId="0" fontId="41" fillId="0" borderId="12" xfId="41" applyFont="1" applyFill="1" applyBorder="1" applyAlignment="1" applyProtection="1">
      <alignment horizontal="left"/>
      <protection locked="0"/>
    </xf>
    <xf numFmtId="0" fontId="41" fillId="0" borderId="150" xfId="0" applyFont="1" applyFill="1" applyBorder="1" applyProtection="1">
      <protection locked="0"/>
    </xf>
    <xf numFmtId="0" fontId="41" fillId="0" borderId="41" xfId="41" applyFont="1" applyFill="1" applyBorder="1" applyProtection="1">
      <protection locked="0"/>
    </xf>
    <xf numFmtId="0" fontId="41" fillId="0" borderId="40" xfId="41" applyFont="1" applyFill="1" applyBorder="1" applyProtection="1">
      <protection locked="0"/>
    </xf>
    <xf numFmtId="0" fontId="41" fillId="0" borderId="171" xfId="41" applyFont="1" applyFill="1" applyBorder="1" applyProtection="1">
      <protection locked="0"/>
    </xf>
    <xf numFmtId="1" fontId="41" fillId="0" borderId="54" xfId="41" applyNumberFormat="1" applyFont="1" applyFill="1" applyBorder="1" applyAlignment="1">
      <alignment horizontal="center"/>
    </xf>
    <xf numFmtId="0" fontId="41" fillId="0" borderId="19" xfId="41" applyFont="1" applyFill="1" applyBorder="1"/>
    <xf numFmtId="0" fontId="41" fillId="0" borderId="170" xfId="41" applyFont="1" applyFill="1" applyBorder="1"/>
    <xf numFmtId="0" fontId="41" fillId="0" borderId="363" xfId="41" applyFont="1" applyFill="1" applyBorder="1"/>
    <xf numFmtId="0" fontId="41" fillId="0" borderId="359" xfId="0" applyFont="1" applyFill="1" applyBorder="1"/>
    <xf numFmtId="0" fontId="41" fillId="0" borderId="194" xfId="0" applyFont="1" applyFill="1" applyBorder="1"/>
    <xf numFmtId="0" fontId="41" fillId="0" borderId="363" xfId="0" applyFont="1" applyFill="1" applyBorder="1"/>
    <xf numFmtId="0" fontId="41" fillId="0" borderId="360" xfId="0" applyFont="1" applyFill="1" applyBorder="1"/>
    <xf numFmtId="0" fontId="41" fillId="0" borderId="194" xfId="0" applyFont="1" applyFill="1" applyBorder="1" applyAlignment="1">
      <alignment horizontal="left"/>
    </xf>
    <xf numFmtId="0" fontId="41" fillId="0" borderId="30" xfId="0" applyFont="1" applyFill="1" applyBorder="1"/>
    <xf numFmtId="0" fontId="41" fillId="0" borderId="0" xfId="0" applyFont="1" applyFill="1"/>
    <xf numFmtId="0" fontId="41" fillId="0" borderId="393" xfId="0" applyFont="1" applyFill="1" applyBorder="1"/>
    <xf numFmtId="0" fontId="35" fillId="0" borderId="186" xfId="40" applyFont="1" applyFill="1" applyBorder="1" applyAlignment="1" applyProtection="1">
      <alignment horizontal="center"/>
      <protection locked="0"/>
    </xf>
    <xf numFmtId="0" fontId="35" fillId="0" borderId="187" xfId="40" applyFont="1" applyFill="1" applyBorder="1" applyAlignment="1" applyProtection="1">
      <alignment horizontal="center"/>
      <protection locked="0"/>
    </xf>
    <xf numFmtId="0" fontId="41" fillId="0" borderId="243" xfId="0" applyFont="1" applyFill="1" applyBorder="1" applyProtection="1">
      <protection locked="0"/>
    </xf>
    <xf numFmtId="0" fontId="41" fillId="0" borderId="12" xfId="42" applyFont="1" applyFill="1" applyBorder="1" applyProtection="1">
      <protection locked="0"/>
    </xf>
    <xf numFmtId="0" fontId="41" fillId="0" borderId="12" xfId="42" applyFont="1" applyFill="1" applyBorder="1" applyAlignment="1" applyProtection="1">
      <alignment horizontal="left"/>
      <protection locked="0"/>
    </xf>
    <xf numFmtId="0" fontId="56" fillId="0" borderId="40" xfId="42" applyFont="1" applyFill="1" applyBorder="1" applyAlignment="1" applyProtection="1">
      <alignment horizontal="left"/>
      <protection locked="0"/>
    </xf>
    <xf numFmtId="0" fontId="41" fillId="0" borderId="178" xfId="0" applyFont="1" applyFill="1" applyBorder="1" applyProtection="1">
      <protection locked="0"/>
    </xf>
    <xf numFmtId="0" fontId="41" fillId="0" borderId="28" xfId="42" applyFont="1" applyFill="1" applyBorder="1" applyAlignment="1" applyProtection="1">
      <alignment horizontal="left" vertical="center"/>
      <protection locked="0"/>
    </xf>
    <xf numFmtId="0" fontId="41" fillId="0" borderId="172" xfId="0" applyFont="1" applyFill="1" applyBorder="1" applyAlignment="1" applyProtection="1">
      <alignment vertical="center"/>
      <protection locked="0"/>
    </xf>
    <xf numFmtId="0" fontId="41" fillId="0" borderId="37" xfId="0" applyFont="1" applyFill="1" applyBorder="1" applyAlignment="1" applyProtection="1">
      <alignment vertical="center"/>
      <protection locked="0"/>
    </xf>
    <xf numFmtId="0" fontId="41" fillId="0" borderId="272" xfId="42" applyFont="1" applyFill="1" applyBorder="1" applyAlignment="1" applyProtection="1">
      <alignment horizontal="left" vertical="center"/>
      <protection locked="0"/>
    </xf>
    <xf numFmtId="0" fontId="41" fillId="0" borderId="37" xfId="42" applyFont="1" applyFill="1" applyBorder="1" applyAlignment="1" applyProtection="1">
      <alignment horizontal="left"/>
      <protection locked="0"/>
    </xf>
    <xf numFmtId="0" fontId="41" fillId="0" borderId="273" xfId="41" applyFont="1" applyFill="1" applyBorder="1"/>
    <xf numFmtId="0" fontId="41" fillId="0" borderId="275" xfId="41" applyFont="1" applyFill="1" applyBorder="1"/>
    <xf numFmtId="0" fontId="41" fillId="0" borderId="10" xfId="41" applyFont="1" applyFill="1" applyBorder="1"/>
    <xf numFmtId="0" fontId="41" fillId="0" borderId="171" xfId="42" applyFont="1" applyFill="1" applyBorder="1" applyProtection="1">
      <protection locked="0"/>
    </xf>
    <xf numFmtId="0" fontId="41" fillId="0" borderId="194" xfId="41" applyFont="1" applyFill="1" applyBorder="1" applyAlignment="1" applyProtection="1">
      <alignment horizontal="left" vertical="center"/>
      <protection locked="0"/>
    </xf>
    <xf numFmtId="0" fontId="41" fillId="0" borderId="194" xfId="42" applyFont="1" applyFill="1" applyBorder="1" applyAlignment="1" applyProtection="1">
      <alignment horizontal="left" vertical="center"/>
      <protection locked="0"/>
    </xf>
    <xf numFmtId="0" fontId="41" fillId="0" borderId="359" xfId="41" applyFont="1" applyFill="1" applyBorder="1"/>
    <xf numFmtId="0" fontId="41" fillId="0" borderId="12" xfId="42" applyFont="1" applyFill="1" applyBorder="1" applyAlignment="1" applyProtection="1">
      <alignment horizontal="left" wrapText="1"/>
      <protection locked="0"/>
    </xf>
    <xf numFmtId="0" fontId="41" fillId="0" borderId="171" xfId="0" applyFont="1" applyFill="1" applyBorder="1" applyAlignment="1" applyProtection="1">
      <alignment vertical="center" shrinkToFit="1"/>
      <protection locked="0"/>
    </xf>
    <xf numFmtId="0" fontId="41" fillId="0" borderId="304" xfId="41" applyFont="1" applyFill="1" applyBorder="1" applyProtection="1">
      <protection locked="0"/>
    </xf>
    <xf numFmtId="0" fontId="41" fillId="0" borderId="302" xfId="41" applyFont="1" applyFill="1" applyBorder="1" applyAlignment="1" applyProtection="1">
      <alignment vertical="center"/>
      <protection locked="0"/>
    </xf>
    <xf numFmtId="1" fontId="40" fillId="0" borderId="141" xfId="41" applyNumberFormat="1" applyFont="1" applyBorder="1" applyAlignment="1" applyProtection="1">
      <alignment horizontal="center"/>
      <protection locked="0"/>
    </xf>
    <xf numFmtId="1" fontId="40" fillId="0" borderId="359" xfId="41" applyNumberFormat="1" applyFont="1" applyBorder="1" applyAlignment="1" applyProtection="1">
      <alignment horizontal="center"/>
      <protection locked="0"/>
    </xf>
    <xf numFmtId="1" fontId="40" fillId="0" borderId="32" xfId="41" applyNumberFormat="1" applyFont="1" applyBorder="1" applyAlignment="1" applyProtection="1">
      <alignment horizontal="center"/>
      <protection locked="0"/>
    </xf>
    <xf numFmtId="0" fontId="40" fillId="24" borderId="351" xfId="42" applyFont="1" applyFill="1" applyBorder="1" applyAlignment="1">
      <alignment horizontal="left"/>
    </xf>
    <xf numFmtId="0" fontId="40" fillId="24" borderId="347" xfId="42" applyFont="1" applyFill="1" applyBorder="1"/>
    <xf numFmtId="0" fontId="45" fillId="33" borderId="153" xfId="42" applyFont="1" applyFill="1" applyBorder="1" applyAlignment="1">
      <alignment horizontal="center"/>
    </xf>
    <xf numFmtId="0" fontId="41" fillId="0" borderId="360" xfId="42" applyFont="1" applyFill="1" applyBorder="1" applyAlignment="1" applyProtection="1">
      <alignment horizontal="left" vertical="center"/>
      <protection locked="0"/>
    </xf>
    <xf numFmtId="0" fontId="41" fillId="25" borderId="360" xfId="0" applyFont="1" applyFill="1" applyBorder="1" applyAlignment="1">
      <alignment horizontal="center" vertical="center" wrapText="1"/>
    </xf>
    <xf numFmtId="0" fontId="41" fillId="0" borderId="360" xfId="41" applyFont="1" applyFill="1" applyBorder="1"/>
    <xf numFmtId="0" fontId="41" fillId="25" borderId="360" xfId="41" applyFont="1" applyFill="1" applyBorder="1" applyAlignment="1">
      <alignment horizontal="center"/>
    </xf>
    <xf numFmtId="0" fontId="41" fillId="0" borderId="14" xfId="42" applyFont="1" applyFill="1" applyBorder="1" applyAlignment="1" applyProtection="1">
      <alignment horizontal="left" vertical="center"/>
      <protection locked="0"/>
    </xf>
    <xf numFmtId="0" fontId="41" fillId="25" borderId="14" xfId="41" applyFont="1" applyFill="1" applyBorder="1" applyAlignment="1">
      <alignment horizontal="center"/>
    </xf>
    <xf numFmtId="0" fontId="41" fillId="0" borderId="14" xfId="41" applyFont="1" applyFill="1" applyBorder="1"/>
    <xf numFmtId="0" fontId="41" fillId="0" borderId="12" xfId="41" applyFont="1" applyFill="1" applyBorder="1" applyAlignment="1" applyProtection="1">
      <alignment horizontal="left" wrapText="1"/>
      <protection locked="0"/>
    </xf>
    <xf numFmtId="0" fontId="40" fillId="0" borderId="0" xfId="0" applyFont="1" applyFill="1"/>
    <xf numFmtId="0" fontId="41" fillId="0" borderId="27" xfId="42" applyFont="1" applyFill="1" applyBorder="1" applyProtection="1">
      <protection locked="0"/>
    </xf>
    <xf numFmtId="0" fontId="41" fillId="0" borderId="42" xfId="0" applyFont="1" applyFill="1" applyBorder="1"/>
    <xf numFmtId="0" fontId="41" fillId="0" borderId="210" xfId="42" applyFont="1" applyFill="1" applyBorder="1" applyAlignment="1" applyProtection="1">
      <alignment horizontal="center" vertical="center"/>
      <protection locked="0"/>
    </xf>
    <xf numFmtId="0" fontId="41" fillId="0" borderId="0" xfId="42" applyFont="1" applyFill="1" applyBorder="1" applyAlignment="1" applyProtection="1">
      <alignment horizontal="center" vertical="center"/>
      <protection locked="0"/>
    </xf>
    <xf numFmtId="0" fontId="41" fillId="0" borderId="0" xfId="0" applyFont="1" applyFill="1" applyAlignment="1">
      <alignment horizontal="center"/>
    </xf>
    <xf numFmtId="0" fontId="41" fillId="0" borderId="172" xfId="42" applyFont="1" applyFill="1" applyBorder="1" applyAlignment="1" applyProtection="1">
      <alignment horizontal="center" vertical="center"/>
      <protection locked="0"/>
    </xf>
    <xf numFmtId="0" fontId="41" fillId="0" borderId="162" xfId="42" applyFont="1" applyFill="1" applyBorder="1" applyAlignment="1" applyProtection="1">
      <alignment horizontal="center" vertical="center"/>
      <protection locked="0"/>
    </xf>
    <xf numFmtId="0" fontId="41" fillId="0" borderId="405" xfId="42" applyFont="1" applyFill="1" applyBorder="1" applyAlignment="1" applyProtection="1">
      <alignment horizontal="center" vertical="center"/>
      <protection locked="0"/>
    </xf>
    <xf numFmtId="0" fontId="41" fillId="35" borderId="194" xfId="0" applyFont="1" applyFill="1" applyBorder="1" applyAlignment="1">
      <alignment horizontal="left"/>
    </xf>
    <xf numFmtId="0" fontId="45" fillId="25" borderId="0" xfId="41" applyFont="1" applyFill="1" applyBorder="1" applyAlignment="1">
      <alignment horizontal="center"/>
    </xf>
    <xf numFmtId="1" fontId="45" fillId="25" borderId="0" xfId="41" applyNumberFormat="1" applyFont="1" applyFill="1" applyBorder="1" applyAlignment="1">
      <alignment horizontal="center"/>
    </xf>
    <xf numFmtId="1" fontId="45" fillId="25" borderId="24" xfId="41" applyNumberFormat="1" applyFont="1" applyFill="1" applyBorder="1" applyAlignment="1">
      <alignment horizontal="center"/>
    </xf>
    <xf numFmtId="0" fontId="45" fillId="25" borderId="346" xfId="41" applyFont="1" applyFill="1" applyBorder="1" applyAlignment="1">
      <alignment horizontal="center"/>
    </xf>
    <xf numFmtId="0" fontId="47" fillId="25" borderId="406" xfId="41" applyFont="1" applyFill="1" applyBorder="1"/>
    <xf numFmtId="0" fontId="45" fillId="25" borderId="407" xfId="41" applyFont="1" applyFill="1" applyBorder="1" applyAlignment="1">
      <alignment horizontal="left"/>
    </xf>
    <xf numFmtId="0" fontId="41" fillId="0" borderId="382" xfId="0" applyFont="1" applyBorder="1"/>
    <xf numFmtId="0" fontId="45" fillId="25" borderId="408" xfId="41" applyFont="1" applyFill="1" applyBorder="1" applyAlignment="1">
      <alignment horizontal="center"/>
    </xf>
    <xf numFmtId="1" fontId="45" fillId="0" borderId="360" xfId="41" applyNumberFormat="1" applyFont="1" applyFill="1" applyBorder="1" applyAlignment="1">
      <alignment horizontal="center"/>
    </xf>
    <xf numFmtId="0" fontId="45" fillId="25" borderId="409" xfId="41" applyFont="1" applyFill="1" applyBorder="1" applyAlignment="1">
      <alignment horizontal="center"/>
    </xf>
    <xf numFmtId="0" fontId="45" fillId="25" borderId="410" xfId="41" applyFont="1" applyFill="1" applyBorder="1" applyAlignment="1">
      <alignment horizontal="center"/>
    </xf>
    <xf numFmtId="0" fontId="40" fillId="25" borderId="21" xfId="41" applyFont="1" applyFill="1" applyBorder="1" applyAlignment="1">
      <alignment horizontal="left" vertical="center" wrapText="1"/>
    </xf>
    <xf numFmtId="0" fontId="40" fillId="25" borderId="411" xfId="41" applyFont="1" applyFill="1" applyBorder="1" applyAlignment="1">
      <alignment horizontal="left" vertical="center" wrapText="1"/>
    </xf>
    <xf numFmtId="1" fontId="45" fillId="25" borderId="413" xfId="41" applyNumberFormat="1" applyFont="1" applyFill="1" applyBorder="1" applyAlignment="1">
      <alignment horizontal="center"/>
    </xf>
    <xf numFmtId="0" fontId="45" fillId="25" borderId="412" xfId="41" applyFont="1" applyFill="1" applyBorder="1" applyAlignment="1">
      <alignment horizontal="center"/>
    </xf>
    <xf numFmtId="0" fontId="45" fillId="25" borderId="0" xfId="41" applyFont="1" applyFill="1" applyBorder="1" applyAlignment="1">
      <alignment horizontal="left"/>
    </xf>
    <xf numFmtId="0" fontId="41" fillId="0" borderId="360" xfId="41" applyFont="1" applyFill="1" applyBorder="1" applyAlignment="1">
      <alignment horizontal="center"/>
    </xf>
    <xf numFmtId="1" fontId="41" fillId="0" borderId="360" xfId="41" applyNumberFormat="1" applyFont="1" applyFill="1" applyBorder="1" applyAlignment="1">
      <alignment horizontal="center"/>
    </xf>
    <xf numFmtId="0" fontId="40" fillId="41" borderId="360" xfId="41" applyFont="1" applyFill="1" applyBorder="1" applyAlignment="1">
      <alignment horizontal="left" vertical="center" wrapText="1"/>
    </xf>
    <xf numFmtId="0" fontId="45" fillId="41" borderId="360" xfId="41" applyFont="1" applyFill="1" applyBorder="1" applyAlignment="1">
      <alignment horizontal="center"/>
    </xf>
    <xf numFmtId="1" fontId="45" fillId="41" borderId="360" xfId="41" applyNumberFormat="1" applyFont="1" applyFill="1" applyBorder="1" applyAlignment="1">
      <alignment horizontal="center"/>
    </xf>
    <xf numFmtId="0" fontId="41" fillId="35" borderId="363" xfId="0" applyFont="1" applyFill="1" applyBorder="1"/>
    <xf numFmtId="0" fontId="41" fillId="35" borderId="28" xfId="42" applyFont="1" applyFill="1" applyBorder="1" applyAlignment="1" applyProtection="1">
      <alignment horizontal="center" vertical="center"/>
      <protection locked="0"/>
    </xf>
    <xf numFmtId="0" fontId="41" fillId="35" borderId="356" xfId="0" applyFont="1" applyFill="1" applyBorder="1"/>
    <xf numFmtId="0" fontId="41" fillId="35" borderId="12" xfId="41" applyFont="1" applyFill="1" applyBorder="1" applyProtection="1">
      <protection locked="0"/>
    </xf>
    <xf numFmtId="0" fontId="41" fillId="35" borderId="13" xfId="41" applyFont="1" applyFill="1" applyBorder="1" applyAlignment="1" applyProtection="1">
      <alignment horizontal="left" vertical="center"/>
      <protection locked="0"/>
    </xf>
    <xf numFmtId="1" fontId="41" fillId="35" borderId="54" xfId="41" applyNumberFormat="1" applyFont="1" applyFill="1" applyBorder="1" applyAlignment="1">
      <alignment horizontal="center"/>
    </xf>
    <xf numFmtId="0" fontId="41" fillId="35" borderId="13" xfId="41" applyFont="1" applyFill="1" applyBorder="1" applyAlignment="1" applyProtection="1">
      <alignment vertical="center"/>
      <protection locked="0"/>
    </xf>
    <xf numFmtId="0" fontId="41" fillId="0" borderId="385" xfId="0" applyFont="1" applyFill="1" applyBorder="1"/>
    <xf numFmtId="1" fontId="41" fillId="0" borderId="190" xfId="41" applyNumberFormat="1" applyFont="1" applyFill="1" applyBorder="1" applyAlignment="1">
      <alignment horizontal="left"/>
    </xf>
    <xf numFmtId="0" fontId="41" fillId="0" borderId="170" xfId="0" applyFont="1" applyFill="1" applyBorder="1"/>
    <xf numFmtId="1" fontId="41" fillId="0" borderId="414" xfId="41" applyNumberFormat="1" applyFont="1" applyFill="1" applyBorder="1" applyAlignment="1">
      <alignment horizontal="left"/>
    </xf>
    <xf numFmtId="1" fontId="35" fillId="0" borderId="190" xfId="41" applyNumberFormat="1" applyFont="1" applyFill="1" applyBorder="1" applyAlignment="1">
      <alignment horizontal="center"/>
    </xf>
    <xf numFmtId="0" fontId="35" fillId="0" borderId="191" xfId="40" applyFont="1" applyFill="1" applyBorder="1" applyAlignment="1" applyProtection="1">
      <alignment horizontal="center"/>
      <protection locked="0"/>
    </xf>
    <xf numFmtId="0" fontId="35" fillId="0" borderId="192" xfId="40" applyFont="1" applyFill="1" applyBorder="1" applyAlignment="1" applyProtection="1">
      <alignment horizontal="center"/>
      <protection locked="0"/>
    </xf>
    <xf numFmtId="0" fontId="13" fillId="0" borderId="0" xfId="0" applyFont="1" applyFill="1"/>
    <xf numFmtId="0" fontId="41" fillId="0" borderId="360" xfId="0" applyFont="1" applyFill="1" applyBorder="1" applyAlignment="1">
      <alignment horizontal="center"/>
    </xf>
    <xf numFmtId="0" fontId="41" fillId="0" borderId="400" xfId="0" applyFont="1" applyFill="1" applyBorder="1"/>
    <xf numFmtId="0" fontId="41" fillId="0" borderId="360" xfId="41" applyFont="1" applyFill="1" applyBorder="1" applyAlignment="1">
      <alignment horizontal="left" vertical="center" wrapText="1"/>
    </xf>
    <xf numFmtId="0" fontId="41" fillId="0" borderId="360" xfId="41" applyFont="1" applyFill="1" applyBorder="1" applyAlignment="1">
      <alignment horizontal="left"/>
    </xf>
    <xf numFmtId="0" fontId="41" fillId="35" borderId="363" xfId="41" applyFont="1" applyFill="1" applyBorder="1"/>
    <xf numFmtId="0" fontId="41" fillId="35" borderId="28" xfId="41" applyFont="1" applyFill="1" applyBorder="1" applyAlignment="1" applyProtection="1">
      <alignment horizontal="left" vertical="center"/>
      <protection locked="0"/>
    </xf>
    <xf numFmtId="0" fontId="41" fillId="35" borderId="12" xfId="0" applyFont="1" applyFill="1" applyBorder="1" applyAlignment="1" applyProtection="1">
      <alignment vertical="center" shrinkToFit="1"/>
      <protection locked="0"/>
    </xf>
    <xf numFmtId="0" fontId="41" fillId="35" borderId="177" xfId="0" applyFont="1" applyFill="1" applyBorder="1"/>
    <xf numFmtId="0" fontId="41" fillId="35" borderId="355" xfId="0" applyFont="1" applyFill="1" applyBorder="1"/>
    <xf numFmtId="0" fontId="41" fillId="35" borderId="178" xfId="41" applyFont="1" applyFill="1" applyBorder="1" applyProtection="1">
      <protection locked="0"/>
    </xf>
    <xf numFmtId="0" fontId="41" fillId="35" borderId="172" xfId="41" applyFont="1" applyFill="1" applyBorder="1" applyAlignment="1" applyProtection="1">
      <alignment vertical="center"/>
      <protection locked="0"/>
    </xf>
    <xf numFmtId="0" fontId="41" fillId="35" borderId="348" xfId="41" applyFont="1" applyFill="1" applyBorder="1"/>
    <xf numFmtId="0" fontId="41" fillId="35" borderId="28" xfId="41" applyFont="1" applyFill="1" applyBorder="1" applyAlignment="1" applyProtection="1">
      <alignment vertical="center"/>
      <protection locked="0"/>
    </xf>
    <xf numFmtId="0" fontId="41" fillId="35" borderId="12" xfId="41" applyFont="1" applyFill="1" applyBorder="1" applyAlignment="1" applyProtection="1">
      <alignment horizontal="left"/>
      <protection locked="0"/>
    </xf>
    <xf numFmtId="0" fontId="41" fillId="35" borderId="42" xfId="41" applyFont="1" applyFill="1" applyBorder="1" applyProtection="1">
      <protection locked="0"/>
    </xf>
    <xf numFmtId="0" fontId="41" fillId="35" borderId="40" xfId="41" applyFont="1" applyFill="1" applyBorder="1" applyProtection="1">
      <protection locked="0"/>
    </xf>
    <xf numFmtId="1" fontId="35" fillId="35" borderId="185" xfId="41" applyNumberFormat="1" applyFont="1" applyFill="1" applyBorder="1" applyAlignment="1">
      <alignment horizontal="center"/>
    </xf>
    <xf numFmtId="0" fontId="35" fillId="35" borderId="186" xfId="40" applyFont="1" applyFill="1" applyBorder="1" applyAlignment="1" applyProtection="1">
      <alignment horizontal="center"/>
      <protection locked="0"/>
    </xf>
    <xf numFmtId="0" fontId="35" fillId="35" borderId="187" xfId="40" applyFont="1" applyFill="1" applyBorder="1" applyAlignment="1" applyProtection="1">
      <alignment horizontal="center"/>
      <protection locked="0"/>
    </xf>
    <xf numFmtId="0" fontId="41" fillId="0" borderId="385" xfId="41" applyFont="1" applyFill="1" applyBorder="1"/>
    <xf numFmtId="1" fontId="41" fillId="0" borderId="112" xfId="41" applyNumberFormat="1" applyFont="1" applyFill="1" applyBorder="1" applyAlignment="1">
      <alignment horizontal="center"/>
    </xf>
    <xf numFmtId="0" fontId="41" fillId="0" borderId="198" xfId="41" applyFont="1" applyFill="1" applyBorder="1"/>
    <xf numFmtId="0" fontId="41" fillId="0" borderId="177" xfId="0" applyFont="1" applyFill="1" applyBorder="1" applyAlignment="1">
      <alignment wrapText="1"/>
    </xf>
    <xf numFmtId="1" fontId="35" fillId="0" borderId="186" xfId="41" applyNumberFormat="1" applyFont="1" applyBorder="1" applyAlignment="1">
      <alignment horizontal="center"/>
    </xf>
    <xf numFmtId="1" fontId="35" fillId="0" borderId="415" xfId="41" applyNumberFormat="1" applyFont="1" applyBorder="1" applyAlignment="1">
      <alignment horizontal="center"/>
    </xf>
    <xf numFmtId="0" fontId="35" fillId="0" borderId="416" xfId="40" applyFont="1" applyBorder="1" applyAlignment="1" applyProtection="1">
      <alignment horizontal="center"/>
      <protection locked="0"/>
    </xf>
    <xf numFmtId="0" fontId="35" fillId="0" borderId="417" xfId="40" applyFont="1" applyBorder="1" applyAlignment="1" applyProtection="1">
      <alignment horizontal="center"/>
      <protection locked="0"/>
    </xf>
    <xf numFmtId="1" fontId="35" fillId="0" borderId="188" xfId="41" applyNumberFormat="1" applyFont="1" applyBorder="1" applyAlignment="1">
      <alignment horizontal="center"/>
    </xf>
    <xf numFmtId="0" fontId="35" fillId="0" borderId="418" xfId="40" applyFont="1" applyBorder="1" applyAlignment="1" applyProtection="1">
      <alignment horizontal="center"/>
      <protection locked="0"/>
    </xf>
    <xf numFmtId="1" fontId="41" fillId="0" borderId="73" xfId="41" applyNumberFormat="1" applyFont="1" applyFill="1" applyBorder="1" applyAlignment="1">
      <alignment horizontal="center"/>
    </xf>
    <xf numFmtId="0" fontId="35" fillId="0" borderId="267" xfId="40" applyFont="1" applyBorder="1" applyAlignment="1" applyProtection="1">
      <alignment horizontal="center"/>
      <protection locked="0"/>
    </xf>
    <xf numFmtId="0" fontId="35" fillId="0" borderId="269" xfId="40" applyFont="1" applyBorder="1" applyAlignment="1" applyProtection="1">
      <alignment horizontal="center"/>
      <protection locked="0"/>
    </xf>
    <xf numFmtId="1" fontId="35" fillId="0" borderId="266" xfId="41" applyNumberFormat="1" applyFont="1" applyBorder="1" applyAlignment="1">
      <alignment horizontal="center"/>
    </xf>
    <xf numFmtId="1" fontId="35" fillId="0" borderId="360" xfId="41" applyNumberFormat="1" applyFont="1" applyBorder="1" applyAlignment="1">
      <alignment horizontal="center"/>
    </xf>
    <xf numFmtId="0" fontId="35" fillId="0" borderId="360" xfId="40" applyFont="1" applyBorder="1" applyAlignment="1" applyProtection="1">
      <alignment horizontal="center"/>
      <protection locked="0"/>
    </xf>
    <xf numFmtId="1" fontId="35" fillId="0" borderId="326" xfId="41" applyNumberFormat="1" applyFont="1" applyBorder="1" applyAlignment="1">
      <alignment horizontal="center"/>
    </xf>
    <xf numFmtId="0" fontId="35" fillId="0" borderId="385" xfId="40" applyFont="1" applyBorder="1" applyAlignment="1" applyProtection="1">
      <alignment horizontal="center"/>
      <protection locked="0"/>
    </xf>
    <xf numFmtId="1" fontId="35" fillId="0" borderId="419" xfId="41" applyNumberFormat="1" applyFont="1" applyBorder="1" applyAlignment="1">
      <alignment horizontal="center"/>
    </xf>
    <xf numFmtId="0" fontId="41" fillId="35" borderId="29" xfId="0" applyFont="1" applyFill="1" applyBorder="1"/>
    <xf numFmtId="0" fontId="41" fillId="35" borderId="359" xfId="0" applyFont="1" applyFill="1" applyBorder="1"/>
    <xf numFmtId="0" fontId="41" fillId="35" borderId="385" xfId="41" applyFont="1" applyFill="1" applyBorder="1"/>
    <xf numFmtId="0" fontId="41" fillId="35" borderId="12" xfId="42" applyFont="1" applyFill="1" applyBorder="1" applyAlignment="1" applyProtection="1">
      <alignment horizontal="left"/>
      <protection locked="0"/>
    </xf>
    <xf numFmtId="0" fontId="41" fillId="35" borderId="28" xfId="42" applyFont="1" applyFill="1" applyBorder="1" applyAlignment="1" applyProtection="1">
      <alignment horizontal="left" vertical="center"/>
      <protection locked="0"/>
    </xf>
    <xf numFmtId="0" fontId="41" fillId="35" borderId="365" xfId="42" applyFont="1" applyFill="1" applyBorder="1" applyAlignment="1" applyProtection="1">
      <alignment horizontal="center" vertical="center"/>
      <protection locked="0"/>
    </xf>
    <xf numFmtId="0" fontId="41" fillId="35" borderId="366" xfId="0" applyFont="1" applyFill="1" applyBorder="1"/>
    <xf numFmtId="1" fontId="35" fillId="35" borderId="190" xfId="41" applyNumberFormat="1" applyFont="1" applyFill="1" applyBorder="1" applyAlignment="1">
      <alignment horizontal="center"/>
    </xf>
    <xf numFmtId="0" fontId="35" fillId="35" borderId="191" xfId="40" applyFont="1" applyFill="1" applyBorder="1" applyAlignment="1" applyProtection="1">
      <alignment horizontal="center"/>
      <protection locked="0"/>
    </xf>
    <xf numFmtId="0" fontId="35" fillId="35" borderId="192" xfId="40" applyFont="1" applyFill="1" applyBorder="1" applyAlignment="1" applyProtection="1">
      <alignment horizontal="center"/>
      <protection locked="0"/>
    </xf>
    <xf numFmtId="0" fontId="41" fillId="35" borderId="360" xfId="0" applyFont="1" applyFill="1" applyBorder="1"/>
    <xf numFmtId="1" fontId="41" fillId="35" borderId="196" xfId="41" applyNumberFormat="1" applyFont="1" applyFill="1" applyBorder="1" applyAlignment="1">
      <alignment horizontal="center"/>
    </xf>
    <xf numFmtId="1" fontId="35" fillId="41" borderId="190" xfId="41" applyNumberFormat="1" applyFont="1" applyFill="1" applyBorder="1" applyAlignment="1">
      <alignment horizontal="center"/>
    </xf>
    <xf numFmtId="0" fontId="35" fillId="41" borderId="190" xfId="41" applyFont="1" applyFill="1" applyBorder="1" applyAlignment="1">
      <alignment horizontal="center"/>
    </xf>
    <xf numFmtId="1" fontId="35" fillId="41" borderId="193" xfId="41" applyNumberFormat="1" applyFont="1" applyFill="1" applyBorder="1" applyAlignment="1">
      <alignment horizontal="center" vertical="center" shrinkToFit="1"/>
    </xf>
    <xf numFmtId="0" fontId="41" fillId="35" borderId="405" xfId="42" applyFont="1" applyFill="1" applyBorder="1" applyAlignment="1" applyProtection="1">
      <alignment horizontal="center" vertical="center"/>
      <protection locked="0"/>
    </xf>
    <xf numFmtId="0" fontId="41" fillId="35" borderId="366" xfId="42" applyFont="1" applyFill="1" applyBorder="1" applyProtection="1">
      <protection locked="0"/>
    </xf>
    <xf numFmtId="0" fontId="37" fillId="25" borderId="52" xfId="41" applyFont="1" applyFill="1" applyBorder="1" applyAlignment="1">
      <alignment horizontal="center"/>
    </xf>
    <xf numFmtId="0" fontId="37" fillId="25" borderId="55" xfId="41" applyFont="1" applyFill="1" applyBorder="1" applyAlignment="1">
      <alignment horizontal="center" textRotation="90"/>
    </xf>
    <xf numFmtId="0" fontId="39" fillId="25" borderId="56" xfId="41" applyFont="1" applyFill="1" applyBorder="1" applyAlignment="1">
      <alignment horizontal="center" textRotation="90" wrapText="1"/>
    </xf>
    <xf numFmtId="0" fontId="37" fillId="36" borderId="19" xfId="41" applyFont="1" applyFill="1" applyBorder="1" applyAlignment="1">
      <alignment horizontal="center" vertical="center" wrapText="1"/>
    </xf>
    <xf numFmtId="0" fontId="37" fillId="36" borderId="19" xfId="0" applyFont="1" applyFill="1" applyBorder="1" applyAlignment="1">
      <alignment vertical="center"/>
    </xf>
    <xf numFmtId="0" fontId="37" fillId="36" borderId="363" xfId="41" applyFont="1" applyFill="1" applyBorder="1" applyAlignment="1">
      <alignment horizontal="center" vertical="center" wrapText="1"/>
    </xf>
    <xf numFmtId="0" fontId="37" fillId="36" borderId="363" xfId="0" applyFont="1" applyFill="1" applyBorder="1" applyAlignment="1">
      <alignment horizontal="center" vertical="center" wrapText="1"/>
    </xf>
    <xf numFmtId="0" fontId="49" fillId="0" borderId="0" xfId="41" applyFont="1" applyAlignment="1">
      <alignment horizontal="center" vertical="center"/>
    </xf>
    <xf numFmtId="0" fontId="49" fillId="0" borderId="0" xfId="41" applyFont="1" applyAlignment="1" applyProtection="1">
      <alignment horizontal="center" vertical="center"/>
      <protection locked="0"/>
    </xf>
    <xf numFmtId="0" fontId="45" fillId="25" borderId="45" xfId="41" applyFont="1" applyFill="1" applyBorder="1" applyAlignment="1">
      <alignment horizontal="left" vertical="center" textRotation="90"/>
    </xf>
    <xf numFmtId="0" fontId="37" fillId="25" borderId="46" xfId="41" applyFont="1" applyFill="1" applyBorder="1" applyAlignment="1">
      <alignment horizontal="center" vertical="center" textRotation="90"/>
    </xf>
    <xf numFmtId="0" fontId="37" fillId="25" borderId="47" xfId="41" applyFont="1" applyFill="1" applyBorder="1" applyAlignment="1">
      <alignment horizontal="center" vertical="center"/>
    </xf>
    <xf numFmtId="0" fontId="37" fillId="25" borderId="48" xfId="41" applyFont="1" applyFill="1" applyBorder="1" applyAlignment="1">
      <alignment horizontal="center" vertical="center" wrapText="1"/>
    </xf>
    <xf numFmtId="0" fontId="37" fillId="25" borderId="49" xfId="41" applyFont="1" applyFill="1" applyBorder="1" applyAlignment="1">
      <alignment horizontal="center" vertical="center"/>
    </xf>
    <xf numFmtId="0" fontId="37" fillId="25" borderId="50" xfId="41" applyFont="1" applyFill="1" applyBorder="1" applyAlignment="1">
      <alignment horizontal="center"/>
    </xf>
    <xf numFmtId="0" fontId="37" fillId="25" borderId="51" xfId="41" applyFont="1" applyFill="1" applyBorder="1" applyAlignment="1">
      <alignment horizontal="center"/>
    </xf>
    <xf numFmtId="0" fontId="50" fillId="25" borderId="58" xfId="41" applyFont="1" applyFill="1" applyBorder="1" applyAlignment="1">
      <alignment horizontal="center" textRotation="90" wrapText="1"/>
    </xf>
    <xf numFmtId="0" fontId="40" fillId="25" borderId="80" xfId="41" applyFont="1" applyFill="1" applyBorder="1" applyAlignment="1">
      <alignment horizontal="center" vertical="center"/>
    </xf>
    <xf numFmtId="1" fontId="44" fillId="25" borderId="90" xfId="41" applyNumberFormat="1" applyFont="1" applyFill="1" applyBorder="1" applyAlignment="1">
      <alignment horizontal="center" vertical="center"/>
    </xf>
    <xf numFmtId="1" fontId="44" fillId="25" borderId="91" xfId="41" applyNumberFormat="1" applyFont="1" applyFill="1" applyBorder="1" applyAlignment="1">
      <alignment horizontal="center" vertical="center"/>
    </xf>
    <xf numFmtId="0" fontId="13" fillId="25" borderId="95" xfId="41" applyFont="1" applyFill="1" applyBorder="1" applyAlignment="1">
      <alignment horizontal="left" vertical="center" wrapText="1"/>
    </xf>
    <xf numFmtId="0" fontId="13" fillId="25" borderId="96" xfId="41" applyFont="1" applyFill="1" applyBorder="1" applyAlignment="1">
      <alignment horizontal="left" vertical="center" wrapText="1"/>
    </xf>
    <xf numFmtId="0" fontId="39" fillId="25" borderId="57" xfId="41" applyFont="1" applyFill="1" applyBorder="1" applyAlignment="1">
      <alignment horizontal="center" textRotation="90" wrapText="1"/>
    </xf>
    <xf numFmtId="0" fontId="39" fillId="25" borderId="60" xfId="41" applyFont="1" applyFill="1" applyBorder="1" applyAlignment="1">
      <alignment horizontal="center" textRotation="90" wrapText="1"/>
    </xf>
    <xf numFmtId="0" fontId="40" fillId="25" borderId="64" xfId="41" applyFont="1" applyFill="1" applyBorder="1" applyAlignment="1">
      <alignment horizontal="center" vertical="center"/>
    </xf>
    <xf numFmtId="0" fontId="45" fillId="25" borderId="181" xfId="41" applyFont="1" applyFill="1" applyBorder="1" applyAlignment="1">
      <alignment horizontal="center"/>
    </xf>
    <xf numFmtId="0" fontId="45" fillId="25" borderId="182" xfId="41" applyFont="1" applyFill="1" applyBorder="1" applyAlignment="1">
      <alignment horizontal="center"/>
    </xf>
    <xf numFmtId="0" fontId="45" fillId="25" borderId="249" xfId="41" applyFont="1" applyFill="1" applyBorder="1" applyAlignment="1">
      <alignment horizontal="center"/>
    </xf>
    <xf numFmtId="0" fontId="37" fillId="36" borderId="397" xfId="41" applyFont="1" applyFill="1" applyBorder="1" applyAlignment="1">
      <alignment horizontal="center" vertical="center" wrapText="1"/>
    </xf>
    <xf numFmtId="0" fontId="37" fillId="36" borderId="398" xfId="41" applyFont="1" applyFill="1" applyBorder="1" applyAlignment="1">
      <alignment horizontal="center" vertical="center" wrapText="1"/>
    </xf>
    <xf numFmtId="0" fontId="37" fillId="36" borderId="399" xfId="41" applyFont="1" applyFill="1" applyBorder="1" applyAlignment="1">
      <alignment horizontal="center" vertical="center" wrapText="1"/>
    </xf>
    <xf numFmtId="0" fontId="37" fillId="36" borderId="367" xfId="41" applyFont="1" applyFill="1" applyBorder="1" applyAlignment="1">
      <alignment horizontal="center" vertical="center" wrapText="1"/>
    </xf>
    <xf numFmtId="0" fontId="37" fillId="36" borderId="300" xfId="41" applyFont="1" applyFill="1" applyBorder="1" applyAlignment="1">
      <alignment horizontal="center" vertical="center" wrapText="1"/>
    </xf>
    <xf numFmtId="0" fontId="37" fillId="36" borderId="29" xfId="41" applyFont="1" applyFill="1" applyBorder="1" applyAlignment="1">
      <alignment horizontal="center" vertical="center" wrapText="1"/>
    </xf>
    <xf numFmtId="0" fontId="49" fillId="0" borderId="0" xfId="42" applyFont="1" applyAlignment="1">
      <alignment horizontal="center" vertical="center"/>
    </xf>
    <xf numFmtId="0" fontId="29" fillId="0" borderId="0" xfId="41" applyFont="1" applyAlignment="1" applyProtection="1">
      <alignment horizontal="left" vertical="center" wrapText="1"/>
      <protection locked="0"/>
    </xf>
    <xf numFmtId="0" fontId="23" fillId="0" borderId="0" xfId="41" applyFont="1" applyAlignment="1">
      <alignment horizontal="center" vertical="center" wrapText="1"/>
    </xf>
    <xf numFmtId="0" fontId="29" fillId="0" borderId="0" xfId="4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24" borderId="16" xfId="49" applyFont="1" applyFill="1" applyBorder="1" applyAlignment="1">
      <alignment horizontal="center" vertical="center"/>
    </xf>
    <xf numFmtId="0" fontId="30" fillId="0" borderId="0" xfId="41" applyFont="1" applyAlignment="1">
      <alignment horizontal="center" vertical="center"/>
    </xf>
    <xf numFmtId="0" fontId="27" fillId="0" borderId="0" xfId="41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24" borderId="25" xfId="49" applyFont="1" applyFill="1" applyBorder="1" applyAlignment="1">
      <alignment horizontal="center" vertical="center"/>
    </xf>
    <xf numFmtId="0" fontId="13" fillId="24" borderId="110" xfId="49" applyFont="1" applyFill="1" applyBorder="1" applyAlignment="1">
      <alignment horizontal="center" vertical="center"/>
    </xf>
    <xf numFmtId="0" fontId="29" fillId="24" borderId="37" xfId="42" applyFont="1" applyFill="1" applyBorder="1" applyAlignment="1">
      <alignment horizontal="left" vertical="center" wrapText="1"/>
    </xf>
    <xf numFmtId="0" fontId="13" fillId="24" borderId="10" xfId="49" applyFont="1" applyFill="1" applyBorder="1" applyAlignment="1">
      <alignment horizontal="left" vertical="center" wrapText="1"/>
    </xf>
    <xf numFmtId="1" fontId="44" fillId="24" borderId="28" xfId="42" applyNumberFormat="1" applyFont="1" applyFill="1" applyBorder="1" applyAlignment="1">
      <alignment horizontal="center" vertical="center"/>
    </xf>
    <xf numFmtId="1" fontId="44" fillId="24" borderId="116" xfId="42" applyNumberFormat="1" applyFont="1" applyFill="1" applyBorder="1" applyAlignment="1">
      <alignment horizontal="center" vertical="center"/>
    </xf>
    <xf numFmtId="0" fontId="49" fillId="0" borderId="0" xfId="42" applyFont="1" applyAlignment="1" applyProtection="1">
      <alignment horizontal="center" vertical="center"/>
      <protection locked="0"/>
    </xf>
    <xf numFmtId="0" fontId="37" fillId="25" borderId="45" xfId="41" applyFont="1" applyFill="1" applyBorder="1" applyAlignment="1">
      <alignment horizontal="left" vertical="center" textRotation="90"/>
    </xf>
    <xf numFmtId="0" fontId="40" fillId="24" borderId="16" xfId="49" applyFont="1" applyFill="1" applyBorder="1" applyAlignment="1">
      <alignment horizontal="center" vertical="center"/>
    </xf>
    <xf numFmtId="0" fontId="45" fillId="36" borderId="276" xfId="42" applyFont="1" applyFill="1" applyBorder="1" applyAlignment="1">
      <alignment horizontal="center"/>
    </xf>
    <xf numFmtId="0" fontId="45" fillId="36" borderId="182" xfId="42" applyFont="1" applyFill="1" applyBorder="1" applyAlignment="1">
      <alignment horizontal="center"/>
    </xf>
    <xf numFmtId="0" fontId="45" fillId="36" borderId="36" xfId="42" applyFont="1" applyFill="1" applyBorder="1" applyAlignment="1">
      <alignment horizontal="center"/>
    </xf>
    <xf numFmtId="0" fontId="40" fillId="24" borderId="271" xfId="42" applyFont="1" applyFill="1" applyBorder="1" applyAlignment="1">
      <alignment horizontal="center" vertical="center"/>
    </xf>
    <xf numFmtId="0" fontId="37" fillId="25" borderId="255" xfId="41" applyFont="1" applyFill="1" applyBorder="1" applyAlignment="1">
      <alignment horizontal="center" textRotation="90"/>
    </xf>
    <xf numFmtId="0" fontId="37" fillId="25" borderId="256" xfId="41" applyFont="1" applyFill="1" applyBorder="1" applyAlignment="1">
      <alignment horizontal="center" textRotation="90"/>
    </xf>
    <xf numFmtId="0" fontId="37" fillId="25" borderId="207" xfId="41" applyFont="1" applyFill="1" applyBorder="1" applyAlignment="1">
      <alignment horizontal="center" textRotation="90"/>
    </xf>
    <xf numFmtId="0" fontId="37" fillId="25" borderId="250" xfId="41" applyFont="1" applyFill="1" applyBorder="1" applyAlignment="1">
      <alignment horizontal="center" textRotation="90"/>
    </xf>
    <xf numFmtId="0" fontId="37" fillId="25" borderId="251" xfId="41" applyFont="1" applyFill="1" applyBorder="1" applyAlignment="1">
      <alignment horizontal="center" textRotation="90"/>
    </xf>
    <xf numFmtId="0" fontId="37" fillId="25" borderId="252" xfId="41" applyFont="1" applyFill="1" applyBorder="1" applyAlignment="1">
      <alignment horizontal="center" textRotation="90"/>
    </xf>
    <xf numFmtId="0" fontId="37" fillId="25" borderId="206" xfId="41" applyFont="1" applyFill="1" applyBorder="1" applyAlignment="1">
      <alignment horizontal="center" textRotation="90"/>
    </xf>
    <xf numFmtId="0" fontId="37" fillId="25" borderId="253" xfId="41" applyFont="1" applyFill="1" applyBorder="1" applyAlignment="1">
      <alignment horizontal="center" textRotation="90"/>
    </xf>
    <xf numFmtId="0" fontId="37" fillId="25" borderId="57" xfId="41" applyFont="1" applyFill="1" applyBorder="1" applyAlignment="1">
      <alignment horizontal="center" textRotation="90" wrapText="1"/>
    </xf>
    <xf numFmtId="0" fontId="37" fillId="25" borderId="60" xfId="41" applyFont="1" applyFill="1" applyBorder="1" applyAlignment="1">
      <alignment horizontal="center" textRotation="90" wrapText="1"/>
    </xf>
    <xf numFmtId="0" fontId="37" fillId="25" borderId="56" xfId="41" applyFont="1" applyFill="1" applyBorder="1" applyAlignment="1">
      <alignment horizontal="center" textRotation="90" wrapText="1"/>
    </xf>
    <xf numFmtId="165" fontId="26" fillId="0" borderId="0" xfId="26" applyNumberFormat="1" applyFont="1" applyFill="1" applyBorder="1" applyAlignment="1">
      <alignment horizontal="center" vertical="center"/>
    </xf>
    <xf numFmtId="1" fontId="26" fillId="0" borderId="0" xfId="41" applyNumberFormat="1" applyFont="1" applyAlignment="1">
      <alignment horizontal="center" vertical="center" wrapText="1" shrinkToFit="1"/>
    </xf>
    <xf numFmtId="1" fontId="23" fillId="0" borderId="0" xfId="41" applyNumberFormat="1" applyFont="1" applyAlignment="1">
      <alignment horizontal="center" vertical="center"/>
    </xf>
    <xf numFmtId="0" fontId="29" fillId="0" borderId="0" xfId="41" applyFont="1" applyAlignment="1">
      <alignment horizontal="center" vertical="center" wrapText="1"/>
    </xf>
    <xf numFmtId="0" fontId="40" fillId="24" borderId="110" xfId="49" applyFont="1" applyFill="1" applyBorder="1" applyAlignment="1">
      <alignment horizontal="center" vertical="center"/>
    </xf>
    <xf numFmtId="0" fontId="40" fillId="24" borderId="232" xfId="49" applyFont="1" applyFill="1" applyBorder="1" applyAlignment="1">
      <alignment horizontal="center" vertical="center"/>
    </xf>
    <xf numFmtId="0" fontId="40" fillId="24" borderId="0" xfId="42" applyFont="1" applyFill="1" applyBorder="1" applyAlignment="1">
      <alignment horizontal="center" vertical="center"/>
    </xf>
    <xf numFmtId="0" fontId="40" fillId="24" borderId="24" xfId="42" applyFont="1" applyFill="1" applyBorder="1" applyAlignment="1">
      <alignment horizontal="center" vertical="center"/>
    </xf>
    <xf numFmtId="0" fontId="37" fillId="25" borderId="247" xfId="41" applyFont="1" applyFill="1" applyBorder="1" applyAlignment="1">
      <alignment horizontal="center" textRotation="90"/>
    </xf>
    <xf numFmtId="0" fontId="37" fillId="25" borderId="259" xfId="41" applyFont="1" applyFill="1" applyBorder="1" applyAlignment="1">
      <alignment horizontal="center" textRotation="90"/>
    </xf>
    <xf numFmtId="0" fontId="37" fillId="25" borderId="260" xfId="41" applyFont="1" applyFill="1" applyBorder="1" applyAlignment="1">
      <alignment horizontal="center" textRotation="90"/>
    </xf>
    <xf numFmtId="0" fontId="37" fillId="25" borderId="261" xfId="41" applyFont="1" applyFill="1" applyBorder="1" applyAlignment="1">
      <alignment horizontal="center" textRotation="90"/>
    </xf>
    <xf numFmtId="0" fontId="50" fillId="25" borderId="262" xfId="41" applyFont="1" applyFill="1" applyBorder="1" applyAlignment="1">
      <alignment horizontal="center" textRotation="90" wrapText="1"/>
    </xf>
    <xf numFmtId="0" fontId="50" fillId="25" borderId="263" xfId="41" applyFont="1" applyFill="1" applyBorder="1" applyAlignment="1">
      <alignment horizontal="center" textRotation="90" wrapText="1"/>
    </xf>
    <xf numFmtId="0" fontId="37" fillId="25" borderId="258" xfId="41" applyFont="1" applyFill="1" applyBorder="1" applyAlignment="1">
      <alignment horizontal="center" textRotation="90" wrapText="1"/>
    </xf>
    <xf numFmtId="0" fontId="37" fillId="25" borderId="257" xfId="41" applyFont="1" applyFill="1" applyBorder="1" applyAlignment="1">
      <alignment horizontal="center" vertical="center"/>
    </xf>
    <xf numFmtId="0" fontId="37" fillId="25" borderId="254" xfId="41" applyFont="1" applyFill="1" applyBorder="1" applyAlignment="1">
      <alignment horizontal="center"/>
    </xf>
    <xf numFmtId="0" fontId="50" fillId="25" borderId="402" xfId="41" applyFont="1" applyFill="1" applyBorder="1" applyAlignment="1">
      <alignment horizontal="center" vertical="center" textRotation="90" wrapText="1"/>
    </xf>
    <xf numFmtId="0" fontId="50" fillId="25" borderId="234" xfId="41" applyFont="1" applyFill="1" applyBorder="1" applyAlignment="1">
      <alignment horizontal="center" vertical="center" textRotation="90" wrapText="1"/>
    </xf>
    <xf numFmtId="0" fontId="37" fillId="24" borderId="10" xfId="42" applyFont="1" applyFill="1" applyBorder="1" applyAlignment="1">
      <alignment horizontal="center" textRotation="90"/>
    </xf>
    <xf numFmtId="0" fontId="41" fillId="24" borderId="14" xfId="49" applyFont="1" applyFill="1" applyBorder="1" applyAlignment="1">
      <alignment horizontal="center"/>
    </xf>
    <xf numFmtId="0" fontId="37" fillId="24" borderId="12" xfId="42" applyFont="1" applyFill="1" applyBorder="1" applyAlignment="1">
      <alignment horizontal="center" textRotation="90"/>
    </xf>
    <xf numFmtId="0" fontId="41" fillId="24" borderId="144" xfId="49" applyFont="1" applyFill="1" applyBorder="1" applyAlignment="1">
      <alignment horizontal="center"/>
    </xf>
    <xf numFmtId="0" fontId="40" fillId="24" borderId="37" xfId="42" applyFont="1" applyFill="1" applyBorder="1" applyAlignment="1">
      <alignment horizontal="left" vertical="center" wrapText="1"/>
    </xf>
    <xf numFmtId="0" fontId="41" fillId="24" borderId="10" xfId="49" applyFont="1" applyFill="1" applyBorder="1" applyAlignment="1">
      <alignment horizontal="left" vertical="center" wrapText="1"/>
    </xf>
    <xf numFmtId="0" fontId="37" fillId="24" borderId="17" xfId="42" applyFont="1" applyFill="1" applyBorder="1" applyAlignment="1">
      <alignment horizontal="center" textRotation="90"/>
    </xf>
    <xf numFmtId="0" fontId="37" fillId="24" borderId="15" xfId="42" applyFont="1" applyFill="1" applyBorder="1" applyAlignment="1">
      <alignment horizontal="center"/>
    </xf>
    <xf numFmtId="0" fontId="37" fillId="24" borderId="26" xfId="42" applyFont="1" applyFill="1" applyBorder="1" applyAlignment="1">
      <alignment horizontal="center"/>
    </xf>
    <xf numFmtId="0" fontId="37" fillId="24" borderId="136" xfId="42" applyFont="1" applyFill="1" applyBorder="1" applyAlignment="1">
      <alignment horizontal="left" vertical="center" textRotation="90"/>
    </xf>
    <xf numFmtId="0" fontId="37" fillId="24" borderId="139" xfId="42" applyFont="1" applyFill="1" applyBorder="1" applyAlignment="1">
      <alignment horizontal="left" vertical="center" textRotation="90"/>
    </xf>
    <xf numFmtId="0" fontId="37" fillId="24" borderId="142" xfId="42" applyFont="1" applyFill="1" applyBorder="1" applyAlignment="1">
      <alignment horizontal="left" vertical="center" textRotation="90"/>
    </xf>
    <xf numFmtId="0" fontId="37" fillId="24" borderId="137" xfId="42" applyFont="1" applyFill="1" applyBorder="1" applyAlignment="1">
      <alignment horizontal="center" vertical="center" textRotation="90"/>
    </xf>
    <xf numFmtId="0" fontId="37" fillId="24" borderId="140" xfId="42" applyFont="1" applyFill="1" applyBorder="1" applyAlignment="1">
      <alignment horizontal="center" vertical="center" textRotation="90"/>
    </xf>
    <xf numFmtId="0" fontId="37" fillId="24" borderId="143" xfId="42" applyFont="1" applyFill="1" applyBorder="1" applyAlignment="1">
      <alignment horizontal="center" vertical="center" textRotation="90"/>
    </xf>
    <xf numFmtId="0" fontId="37" fillId="24" borderId="148" xfId="42" applyFont="1" applyFill="1" applyBorder="1" applyAlignment="1">
      <alignment horizontal="center" vertical="center"/>
    </xf>
    <xf numFmtId="0" fontId="37" fillId="24" borderId="41" xfId="42" applyFont="1" applyFill="1" applyBorder="1" applyAlignment="1">
      <alignment horizontal="center" vertical="center"/>
    </xf>
    <xf numFmtId="0" fontId="41" fillId="24" borderId="149" xfId="49" applyFont="1" applyFill="1" applyBorder="1" applyAlignment="1">
      <alignment horizontal="center" vertical="center"/>
    </xf>
    <xf numFmtId="0" fontId="41" fillId="24" borderId="138" xfId="49" applyFont="1" applyFill="1" applyBorder="1" applyAlignment="1">
      <alignment horizontal="center" vertical="center" wrapText="1"/>
    </xf>
    <xf numFmtId="0" fontId="37" fillId="36" borderId="359" xfId="41" applyFont="1" applyFill="1" applyBorder="1" applyAlignment="1">
      <alignment horizontal="center" vertical="center" wrapText="1"/>
    </xf>
    <xf numFmtId="0" fontId="37" fillId="36" borderId="359" xfId="0" applyFont="1" applyFill="1" applyBorder="1" applyAlignment="1">
      <alignment vertical="center"/>
    </xf>
    <xf numFmtId="0" fontId="41" fillId="24" borderId="16" xfId="49" applyFont="1" applyFill="1" applyBorder="1" applyAlignment="1">
      <alignment horizontal="center" vertical="center"/>
    </xf>
    <xf numFmtId="0" fontId="41" fillId="24" borderId="110" xfId="49" applyFont="1" applyFill="1" applyBorder="1" applyAlignment="1">
      <alignment horizontal="center" vertical="center"/>
    </xf>
    <xf numFmtId="0" fontId="37" fillId="41" borderId="237" xfId="49" applyFont="1" applyFill="1" applyBorder="1" applyAlignment="1">
      <alignment horizontal="center" vertical="center"/>
    </xf>
    <xf numFmtId="0" fontId="37" fillId="41" borderId="238" xfId="49" applyFont="1" applyFill="1" applyBorder="1" applyAlignment="1">
      <alignment horizontal="center" vertical="center"/>
    </xf>
    <xf numFmtId="0" fontId="37" fillId="41" borderId="240" xfId="49" applyFont="1" applyFill="1" applyBorder="1" applyAlignment="1">
      <alignment horizontal="center" vertical="center"/>
    </xf>
    <xf numFmtId="0" fontId="37" fillId="41" borderId="241" xfId="49" applyFont="1" applyFill="1" applyBorder="1" applyAlignment="1">
      <alignment horizontal="center" vertical="center"/>
    </xf>
    <xf numFmtId="0" fontId="37" fillId="24" borderId="141" xfId="42" applyFont="1" applyFill="1" applyBorder="1" applyAlignment="1">
      <alignment horizontal="center"/>
    </xf>
    <xf numFmtId="0" fontId="37" fillId="24" borderId="27" xfId="42" applyFont="1" applyFill="1" applyBorder="1" applyAlignment="1">
      <alignment horizontal="center"/>
    </xf>
    <xf numFmtId="0" fontId="41" fillId="24" borderId="349" xfId="49" applyFont="1" applyFill="1" applyBorder="1" applyAlignment="1">
      <alignment horizontal="center" vertical="center"/>
    </xf>
    <xf numFmtId="0" fontId="41" fillId="24" borderId="39" xfId="49" applyFont="1" applyFill="1" applyBorder="1" applyAlignment="1">
      <alignment horizontal="center" vertical="center"/>
    </xf>
    <xf numFmtId="0" fontId="50" fillId="25" borderId="236" xfId="41" applyFont="1" applyFill="1" applyBorder="1" applyAlignment="1">
      <alignment horizontal="center" vertical="center" textRotation="90" wrapText="1"/>
    </xf>
    <xf numFmtId="0" fontId="50" fillId="25" borderId="145" xfId="41" applyFont="1" applyFill="1" applyBorder="1" applyAlignment="1">
      <alignment horizontal="center" vertical="center" textRotation="90" wrapText="1"/>
    </xf>
    <xf numFmtId="0" fontId="40" fillId="24" borderId="0" xfId="49" applyFont="1" applyFill="1" applyAlignment="1">
      <alignment horizontal="center" vertical="center"/>
    </xf>
    <xf numFmtId="0" fontId="40" fillId="24" borderId="25" xfId="49" applyFont="1" applyFill="1" applyBorder="1" applyAlignment="1">
      <alignment horizontal="center" vertical="center"/>
    </xf>
    <xf numFmtId="0" fontId="40" fillId="24" borderId="315" xfId="49" applyFont="1" applyFill="1" applyBorder="1" applyAlignment="1">
      <alignment horizontal="center" vertical="center"/>
    </xf>
    <xf numFmtId="0" fontId="37" fillId="41" borderId="239" xfId="49" applyFont="1" applyFill="1" applyBorder="1" applyAlignment="1">
      <alignment horizontal="center" vertical="center"/>
    </xf>
    <xf numFmtId="0" fontId="37" fillId="41" borderId="242" xfId="49" applyFont="1" applyFill="1" applyBorder="1" applyAlignment="1">
      <alignment horizontal="center" vertical="center"/>
    </xf>
    <xf numFmtId="0" fontId="37" fillId="36" borderId="170" xfId="41" applyFont="1" applyFill="1" applyBorder="1" applyAlignment="1">
      <alignment horizontal="center" vertical="center" wrapText="1"/>
    </xf>
    <xf numFmtId="0" fontId="37" fillId="36" borderId="170" xfId="0" applyFont="1" applyFill="1" applyBorder="1" applyAlignment="1">
      <alignment vertical="center"/>
    </xf>
    <xf numFmtId="0" fontId="37" fillId="36" borderId="10" xfId="0" applyFont="1" applyFill="1" applyBorder="1" applyAlignment="1">
      <alignment vertical="center"/>
    </xf>
    <xf numFmtId="0" fontId="37" fillId="36" borderId="10" xfId="41" applyFont="1" applyFill="1" applyBorder="1" applyAlignment="1">
      <alignment horizontal="center" vertical="center" wrapText="1"/>
    </xf>
    <xf numFmtId="0" fontId="37" fillId="36" borderId="10" xfId="0" applyFont="1" applyFill="1" applyBorder="1" applyAlignment="1">
      <alignment horizontal="center" vertical="center" wrapText="1"/>
    </xf>
    <xf numFmtId="0" fontId="45" fillId="24" borderId="259" xfId="42" applyFont="1" applyFill="1" applyBorder="1" applyAlignment="1">
      <alignment horizontal="center" vertical="center" wrapText="1"/>
    </xf>
    <xf numFmtId="0" fontId="45" fillId="24" borderId="163" xfId="42" applyFont="1" applyFill="1" applyBorder="1" applyAlignment="1">
      <alignment horizontal="center" vertical="center" wrapText="1"/>
    </xf>
    <xf numFmtId="0" fontId="45" fillId="24" borderId="209" xfId="42" applyFont="1" applyFill="1" applyBorder="1" applyAlignment="1">
      <alignment horizontal="center" vertical="center" wrapText="1"/>
    </xf>
    <xf numFmtId="0" fontId="45" fillId="36" borderId="277" xfId="42" applyFont="1" applyFill="1" applyBorder="1" applyAlignment="1">
      <alignment horizontal="center"/>
    </xf>
    <xf numFmtId="0" fontId="45" fillId="36" borderId="163" xfId="42" applyFont="1" applyFill="1" applyBorder="1" applyAlignment="1">
      <alignment horizontal="center"/>
    </xf>
    <xf numFmtId="0" fontId="45" fillId="36" borderId="149" xfId="42" applyFont="1" applyFill="1" applyBorder="1" applyAlignment="1">
      <alignment horizontal="center"/>
    </xf>
    <xf numFmtId="0" fontId="41" fillId="24" borderId="232" xfId="49" applyFont="1" applyFill="1" applyBorder="1" applyAlignment="1">
      <alignment horizontal="center" vertical="center"/>
    </xf>
    <xf numFmtId="1" fontId="45" fillId="24" borderId="28" xfId="42" applyNumberFormat="1" applyFont="1" applyFill="1" applyBorder="1" applyAlignment="1">
      <alignment horizontal="center" vertical="center"/>
    </xf>
    <xf numFmtId="1" fontId="45" fillId="24" borderId="116" xfId="42" applyNumberFormat="1" applyFont="1" applyFill="1" applyBorder="1" applyAlignment="1">
      <alignment horizontal="center" vertical="center"/>
    </xf>
    <xf numFmtId="0" fontId="41" fillId="41" borderId="0" xfId="49" applyFont="1" applyFill="1" applyAlignment="1">
      <alignment horizontal="center" vertical="center"/>
    </xf>
    <xf numFmtId="0" fontId="41" fillId="24" borderId="25" xfId="49" applyFont="1" applyFill="1" applyBorder="1" applyAlignment="1">
      <alignment horizontal="center" vertical="center"/>
    </xf>
    <xf numFmtId="0" fontId="41" fillId="24" borderId="315" xfId="49" applyFont="1" applyFill="1" applyBorder="1" applyAlignment="1">
      <alignment horizontal="center" vertical="center"/>
    </xf>
    <xf numFmtId="0" fontId="45" fillId="24" borderId="28" xfId="42" applyFont="1" applyFill="1" applyBorder="1" applyAlignment="1">
      <alignment horizontal="center" vertical="center" wrapText="1"/>
    </xf>
    <xf numFmtId="0" fontId="45" fillId="24" borderId="201" xfId="42" applyFont="1" applyFill="1" applyBorder="1" applyAlignment="1">
      <alignment horizontal="center" vertical="center" wrapText="1"/>
    </xf>
    <xf numFmtId="0" fontId="45" fillId="24" borderId="264" xfId="42" applyFont="1" applyFill="1" applyBorder="1" applyAlignment="1">
      <alignment horizontal="center" vertical="center" wrapText="1"/>
    </xf>
    <xf numFmtId="0" fontId="41" fillId="0" borderId="367" xfId="47" applyFont="1" applyBorder="1" applyAlignment="1">
      <alignment horizontal="left" vertical="center"/>
    </xf>
    <xf numFmtId="0" fontId="41" fillId="0" borderId="17" xfId="47" applyFont="1" applyBorder="1" applyAlignment="1">
      <alignment horizontal="left" vertical="center"/>
    </xf>
    <xf numFmtId="0" fontId="41" fillId="0" borderId="367" xfId="47" applyFont="1" applyBorder="1" applyAlignment="1">
      <alignment horizontal="left" vertical="center" wrapText="1"/>
    </xf>
    <xf numFmtId="0" fontId="41" fillId="0" borderId="17" xfId="47" applyFont="1" applyBorder="1" applyAlignment="1">
      <alignment horizontal="left" vertical="center" wrapText="1"/>
    </xf>
    <xf numFmtId="0" fontId="41" fillId="0" borderId="360" xfId="47" applyFont="1" applyBorder="1" applyAlignment="1">
      <alignment horizontal="left" vertical="center"/>
    </xf>
    <xf numFmtId="0" fontId="41" fillId="0" borderId="360" xfId="47" applyFont="1" applyBorder="1" applyAlignment="1">
      <alignment horizontal="left" vertical="center" wrapText="1"/>
    </xf>
    <xf numFmtId="0" fontId="41" fillId="34" borderId="194" xfId="0" applyFont="1" applyFill="1" applyBorder="1" applyAlignment="1">
      <alignment horizontal="left" vertical="center" wrapText="1"/>
    </xf>
    <xf numFmtId="0" fontId="37" fillId="0" borderId="194" xfId="47" applyFont="1" applyBorder="1" applyAlignment="1" applyProtection="1">
      <alignment horizontal="center" vertical="center"/>
      <protection locked="0"/>
    </xf>
    <xf numFmtId="0" fontId="37" fillId="0" borderId="194" xfId="47" applyFont="1" applyBorder="1" applyAlignment="1">
      <alignment horizontal="center" vertical="center"/>
    </xf>
    <xf numFmtId="0" fontId="37" fillId="0" borderId="194" xfId="47" applyFont="1" applyBorder="1" applyAlignment="1">
      <alignment horizontal="left" vertical="center"/>
    </xf>
  </cellXfs>
  <cellStyles count="5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1" xfId="30" builtinId="29" customBuiltin="1"/>
    <cellStyle name="Jelölőszín 2" xfId="31" builtinId="33" customBuiltin="1"/>
    <cellStyle name="Jelölőszín 3" xfId="32" builtinId="37" customBuiltin="1"/>
    <cellStyle name="Jelölőszín 4" xfId="33" builtinId="41" customBuiltin="1"/>
    <cellStyle name="Jelölőszín 5" xfId="34" builtinId="45" customBuiltin="1"/>
    <cellStyle name="Jelölőszín 6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39" xr:uid="{00000000-0005-0000-0000-000027000000}"/>
    <cellStyle name="Normál 2 2" xfId="48" xr:uid="{00000000-0005-0000-0000-000028000000}"/>
    <cellStyle name="Normál 3" xfId="49" xr:uid="{00000000-0005-0000-0000-000029000000}"/>
    <cellStyle name="Normál_bsc_kep_terv_onkorm_szakir" xfId="40" xr:uid="{00000000-0005-0000-0000-00002A000000}"/>
    <cellStyle name="Normál_H_B séma 0323" xfId="41" xr:uid="{00000000-0005-0000-0000-00002B000000}"/>
    <cellStyle name="Normál_H_B séma 0323 2" xfId="42" xr:uid="{00000000-0005-0000-0000-00002C000000}"/>
    <cellStyle name="Normál_Hír 2" xfId="47" xr:uid="{00000000-0005-0000-0000-00002D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P235"/>
  <sheetViews>
    <sheetView tabSelected="1" topLeftCell="A123" zoomScale="70" zoomScaleNormal="70" workbookViewId="0">
      <selection activeCell="A167" sqref="A167"/>
    </sheetView>
  </sheetViews>
  <sheetFormatPr defaultColWidth="9.33203125" defaultRowHeight="12.75" x14ac:dyDescent="0.2"/>
  <cols>
    <col min="1" max="1" width="15.6640625" style="80" customWidth="1"/>
    <col min="2" max="2" width="9.33203125" style="130"/>
    <col min="3" max="3" width="101.33203125" style="1" bestFit="1" customWidth="1"/>
    <col min="4" max="4" width="9.33203125" style="1" customWidth="1"/>
    <col min="5" max="5" width="11.6640625" style="1" bestFit="1" customWidth="1"/>
    <col min="6" max="8" width="9.33203125" style="1" customWidth="1"/>
    <col min="9" max="9" width="11.6640625" style="1" bestFit="1" customWidth="1"/>
    <col min="10" max="12" width="9.33203125" style="1" customWidth="1"/>
    <col min="13" max="13" width="11.6640625" style="1" bestFit="1" customWidth="1"/>
    <col min="14" max="16" width="9.33203125" style="1" customWidth="1"/>
    <col min="17" max="17" width="11.6640625" style="1" bestFit="1" customWidth="1"/>
    <col min="18" max="20" width="9.33203125" style="1" customWidth="1"/>
    <col min="21" max="21" width="11.6640625" style="1" bestFit="1" customWidth="1"/>
    <col min="22" max="24" width="9.33203125" style="1" customWidth="1"/>
    <col min="25" max="25" width="11.6640625" style="1" bestFit="1" customWidth="1"/>
    <col min="26" max="26" width="11.1640625" style="1" customWidth="1"/>
    <col min="27" max="28" width="9.33203125" style="1" customWidth="1"/>
    <col min="29" max="29" width="11.6640625" style="1" bestFit="1" customWidth="1"/>
    <col min="30" max="32" width="9.33203125" style="1" customWidth="1"/>
    <col min="33" max="33" width="11.6640625" style="1" bestFit="1" customWidth="1"/>
    <col min="34" max="35" width="9.33203125" style="1" customWidth="1"/>
    <col min="36" max="36" width="10.6640625" style="1" customWidth="1"/>
    <col min="37" max="37" width="11.6640625" style="1" customWidth="1"/>
    <col min="38" max="38" width="14.1640625" style="1" customWidth="1"/>
    <col min="39" max="39" width="12.6640625" style="1" customWidth="1"/>
    <col min="40" max="40" width="105.1640625" style="147" customWidth="1"/>
    <col min="41" max="41" width="47.33203125" style="147" customWidth="1"/>
    <col min="42" max="16384" width="9.33203125" style="1"/>
  </cols>
  <sheetData>
    <row r="1" spans="1:41" ht="22.5" x14ac:dyDescent="0.2">
      <c r="A1" s="1115" t="s">
        <v>17</v>
      </c>
      <c r="B1" s="1115"/>
      <c r="C1" s="1115"/>
      <c r="D1" s="1115"/>
      <c r="E1" s="1115"/>
      <c r="F1" s="1115"/>
      <c r="G1" s="1115"/>
      <c r="H1" s="1115"/>
      <c r="I1" s="1115"/>
      <c r="J1" s="1115"/>
      <c r="K1" s="1115"/>
      <c r="L1" s="1115"/>
      <c r="M1" s="1115"/>
      <c r="N1" s="1115"/>
      <c r="O1" s="1115"/>
      <c r="P1" s="1115"/>
      <c r="Q1" s="1115"/>
      <c r="R1" s="1115"/>
      <c r="S1" s="1115"/>
      <c r="T1" s="1115"/>
      <c r="U1" s="1115"/>
      <c r="V1" s="1115"/>
      <c r="W1" s="1115"/>
      <c r="X1" s="1115"/>
      <c r="Y1" s="1115"/>
      <c r="Z1" s="1115"/>
      <c r="AA1" s="1115"/>
      <c r="AB1" s="1115"/>
      <c r="AC1" s="1115"/>
      <c r="AD1" s="1115"/>
      <c r="AE1" s="1115"/>
      <c r="AF1" s="1115"/>
      <c r="AG1" s="1115"/>
      <c r="AH1" s="1115"/>
      <c r="AI1" s="1115"/>
      <c r="AJ1" s="1115"/>
      <c r="AK1" s="1115"/>
      <c r="AL1" s="1115"/>
      <c r="AM1" s="1115"/>
    </row>
    <row r="2" spans="1:41" ht="22.5" x14ac:dyDescent="0.2">
      <c r="A2" s="1116" t="s">
        <v>111</v>
      </c>
      <c r="B2" s="1116"/>
      <c r="C2" s="1116"/>
      <c r="D2" s="1116"/>
      <c r="E2" s="1116"/>
      <c r="F2" s="1116"/>
      <c r="G2" s="1116"/>
      <c r="H2" s="1116"/>
      <c r="I2" s="1116"/>
      <c r="J2" s="1116"/>
      <c r="K2" s="1116"/>
      <c r="L2" s="1116"/>
      <c r="M2" s="1116"/>
      <c r="N2" s="1116"/>
      <c r="O2" s="1116"/>
      <c r="P2" s="1116"/>
      <c r="Q2" s="1116"/>
      <c r="R2" s="1116"/>
      <c r="S2" s="1116"/>
      <c r="T2" s="1116"/>
      <c r="U2" s="1116"/>
      <c r="V2" s="1116"/>
      <c r="W2" s="1116"/>
      <c r="X2" s="1116"/>
      <c r="Y2" s="1116"/>
      <c r="Z2" s="1116"/>
      <c r="AA2" s="1116"/>
      <c r="AB2" s="1116"/>
      <c r="AC2" s="1116"/>
      <c r="AD2" s="1116"/>
      <c r="AE2" s="1116"/>
      <c r="AF2" s="1116"/>
      <c r="AG2" s="1116"/>
      <c r="AH2" s="1116"/>
      <c r="AI2" s="1116"/>
      <c r="AJ2" s="1116"/>
      <c r="AK2" s="1116"/>
      <c r="AL2" s="1116"/>
      <c r="AM2" s="1116"/>
    </row>
    <row r="3" spans="1:41" ht="22.5" x14ac:dyDescent="0.2">
      <c r="A3" s="1116" t="s">
        <v>168</v>
      </c>
      <c r="B3" s="1116"/>
      <c r="C3" s="1116"/>
      <c r="D3" s="1116"/>
      <c r="E3" s="1116"/>
      <c r="F3" s="1116"/>
      <c r="G3" s="1116"/>
      <c r="H3" s="1116"/>
      <c r="I3" s="1116"/>
      <c r="J3" s="1116"/>
      <c r="K3" s="1116"/>
      <c r="L3" s="1116"/>
      <c r="M3" s="1116"/>
      <c r="N3" s="1116"/>
      <c r="O3" s="1116"/>
      <c r="P3" s="1116"/>
      <c r="Q3" s="1116"/>
      <c r="R3" s="1116"/>
      <c r="S3" s="1116"/>
      <c r="T3" s="1116"/>
      <c r="U3" s="1116"/>
      <c r="V3" s="1116"/>
      <c r="W3" s="1116"/>
      <c r="X3" s="1116"/>
      <c r="Y3" s="1116"/>
      <c r="Z3" s="1116"/>
      <c r="AA3" s="1116"/>
      <c r="AB3" s="1116"/>
      <c r="AC3" s="1116"/>
      <c r="AD3" s="1116"/>
      <c r="AE3" s="1116"/>
      <c r="AF3" s="1116"/>
      <c r="AG3" s="1116"/>
      <c r="AH3" s="1116"/>
      <c r="AI3" s="1116"/>
      <c r="AJ3" s="1116"/>
      <c r="AK3" s="1116"/>
      <c r="AL3" s="1116"/>
      <c r="AM3" s="1116"/>
    </row>
    <row r="4" spans="1:41" ht="23.25" thickBot="1" x14ac:dyDescent="0.25">
      <c r="A4" s="1115" t="s">
        <v>123</v>
      </c>
      <c r="B4" s="1115"/>
      <c r="C4" s="1115"/>
      <c r="D4" s="1115"/>
      <c r="E4" s="1115"/>
      <c r="F4" s="1115"/>
      <c r="G4" s="1115"/>
      <c r="H4" s="1115"/>
      <c r="I4" s="1115"/>
      <c r="J4" s="1115"/>
      <c r="K4" s="1115"/>
      <c r="L4" s="1115"/>
      <c r="M4" s="1115"/>
      <c r="N4" s="1115"/>
      <c r="O4" s="1115"/>
      <c r="P4" s="1115"/>
      <c r="Q4" s="1115"/>
      <c r="R4" s="1115"/>
      <c r="S4" s="1115"/>
      <c r="T4" s="1115"/>
      <c r="U4" s="1115"/>
      <c r="V4" s="1115"/>
      <c r="W4" s="1115"/>
      <c r="X4" s="1115"/>
      <c r="Y4" s="1115"/>
      <c r="Z4" s="1115"/>
      <c r="AA4" s="1115"/>
      <c r="AB4" s="1115"/>
      <c r="AC4" s="1115"/>
      <c r="AD4" s="1115"/>
      <c r="AE4" s="1115"/>
      <c r="AF4" s="1115"/>
      <c r="AG4" s="1115"/>
      <c r="AH4" s="1115"/>
      <c r="AI4" s="1115"/>
      <c r="AJ4" s="1115"/>
      <c r="AK4" s="1115"/>
      <c r="AL4" s="1115"/>
      <c r="AM4" s="1115"/>
    </row>
    <row r="5" spans="1:41" s="147" customFormat="1" ht="14.25" thickTop="1" thickBot="1" x14ac:dyDescent="0.25">
      <c r="A5" s="1117" t="s">
        <v>14</v>
      </c>
      <c r="B5" s="1118" t="s">
        <v>15</v>
      </c>
      <c r="C5" s="1119" t="s">
        <v>16</v>
      </c>
      <c r="D5" s="700"/>
      <c r="E5" s="700"/>
      <c r="F5" s="700"/>
      <c r="G5" s="700"/>
      <c r="H5" s="700"/>
      <c r="I5" s="700"/>
      <c r="J5" s="700"/>
      <c r="K5" s="700"/>
      <c r="L5" s="1120"/>
      <c r="M5" s="1120"/>
      <c r="N5" s="1120"/>
      <c r="O5" s="1120"/>
      <c r="P5" s="1120"/>
      <c r="Q5" s="1120"/>
      <c r="R5" s="1120"/>
      <c r="S5" s="1120"/>
      <c r="T5" s="1120"/>
      <c r="U5" s="1120"/>
      <c r="V5" s="1120"/>
      <c r="W5" s="1120"/>
      <c r="X5" s="1120"/>
      <c r="Y5" s="1120"/>
      <c r="Z5" s="1120"/>
      <c r="AA5" s="1120"/>
      <c r="AB5" s="224"/>
      <c r="AC5" s="224"/>
      <c r="AD5" s="224"/>
      <c r="AE5" s="224"/>
      <c r="AF5" s="224"/>
      <c r="AG5" s="224"/>
      <c r="AH5" s="224"/>
      <c r="AI5" s="224"/>
      <c r="AJ5" s="1121"/>
      <c r="AK5" s="1121"/>
      <c r="AL5" s="1121"/>
      <c r="AM5" s="1121"/>
      <c r="AN5" s="1111" t="s">
        <v>92</v>
      </c>
      <c r="AO5" s="1113" t="s">
        <v>93</v>
      </c>
    </row>
    <row r="6" spans="1:41" s="147" customFormat="1" ht="14.25" thickTop="1" thickBot="1" x14ac:dyDescent="0.25">
      <c r="A6" s="1117"/>
      <c r="B6" s="1118"/>
      <c r="C6" s="1119"/>
      <c r="D6" s="1122" t="s">
        <v>2</v>
      </c>
      <c r="E6" s="1122"/>
      <c r="F6" s="1122"/>
      <c r="G6" s="1122"/>
      <c r="H6" s="1123" t="s">
        <v>3</v>
      </c>
      <c r="I6" s="1123"/>
      <c r="J6" s="1123"/>
      <c r="K6" s="1123"/>
      <c r="L6" s="1122" t="s">
        <v>4</v>
      </c>
      <c r="M6" s="1122"/>
      <c r="N6" s="1122"/>
      <c r="O6" s="1122"/>
      <c r="P6" s="1123" t="s">
        <v>5</v>
      </c>
      <c r="Q6" s="1123"/>
      <c r="R6" s="1123"/>
      <c r="S6" s="1123"/>
      <c r="T6" s="1122" t="s">
        <v>6</v>
      </c>
      <c r="U6" s="1122"/>
      <c r="V6" s="1122"/>
      <c r="W6" s="1122"/>
      <c r="X6" s="1108" t="s">
        <v>7</v>
      </c>
      <c r="Y6" s="1108"/>
      <c r="Z6" s="1108"/>
      <c r="AA6" s="1108"/>
      <c r="AB6" s="1108" t="s">
        <v>109</v>
      </c>
      <c r="AC6" s="1108"/>
      <c r="AD6" s="1108"/>
      <c r="AE6" s="1108"/>
      <c r="AF6" s="1108" t="s">
        <v>110</v>
      </c>
      <c r="AG6" s="1108"/>
      <c r="AH6" s="1108"/>
      <c r="AI6" s="1108"/>
      <c r="AJ6" s="1121"/>
      <c r="AK6" s="1121"/>
      <c r="AL6" s="1121"/>
      <c r="AM6" s="1121"/>
      <c r="AN6" s="1112"/>
      <c r="AO6" s="1114"/>
    </row>
    <row r="7" spans="1:41" s="147" customFormat="1" ht="14.25" thickTop="1" thickBot="1" x14ac:dyDescent="0.25">
      <c r="A7" s="1117"/>
      <c r="B7" s="1118"/>
      <c r="C7" s="1119"/>
      <c r="D7" s="113" t="s">
        <v>107</v>
      </c>
      <c r="E7" s="114" t="s">
        <v>108</v>
      </c>
      <c r="F7" s="1109" t="s">
        <v>13</v>
      </c>
      <c r="G7" s="1110" t="s">
        <v>62</v>
      </c>
      <c r="H7" s="113" t="s">
        <v>107</v>
      </c>
      <c r="I7" s="114" t="s">
        <v>108</v>
      </c>
      <c r="J7" s="1109" t="s">
        <v>13</v>
      </c>
      <c r="K7" s="1130" t="s">
        <v>63</v>
      </c>
      <c r="L7" s="113" t="s">
        <v>107</v>
      </c>
      <c r="M7" s="114" t="s">
        <v>108</v>
      </c>
      <c r="N7" s="1109" t="s">
        <v>13</v>
      </c>
      <c r="O7" s="1130" t="s">
        <v>63</v>
      </c>
      <c r="P7" s="113" t="s">
        <v>107</v>
      </c>
      <c r="Q7" s="114" t="s">
        <v>108</v>
      </c>
      <c r="R7" s="1109" t="s">
        <v>13</v>
      </c>
      <c r="S7" s="1110" t="s">
        <v>63</v>
      </c>
      <c r="T7" s="113" t="s">
        <v>107</v>
      </c>
      <c r="U7" s="114" t="s">
        <v>108</v>
      </c>
      <c r="V7" s="1109" t="s">
        <v>13</v>
      </c>
      <c r="W7" s="1110" t="s">
        <v>63</v>
      </c>
      <c r="X7" s="113" t="s">
        <v>107</v>
      </c>
      <c r="Y7" s="114" t="s">
        <v>108</v>
      </c>
      <c r="Z7" s="1109" t="s">
        <v>13</v>
      </c>
      <c r="AA7" s="1110" t="s">
        <v>63</v>
      </c>
      <c r="AB7" s="113" t="s">
        <v>107</v>
      </c>
      <c r="AC7" s="114" t="s">
        <v>108</v>
      </c>
      <c r="AD7" s="1109" t="s">
        <v>13</v>
      </c>
      <c r="AE7" s="1110" t="s">
        <v>63</v>
      </c>
      <c r="AF7" s="113" t="s">
        <v>107</v>
      </c>
      <c r="AG7" s="114" t="s">
        <v>108</v>
      </c>
      <c r="AH7" s="1109" t="s">
        <v>13</v>
      </c>
      <c r="AI7" s="1110" t="s">
        <v>63</v>
      </c>
      <c r="AJ7" s="111"/>
      <c r="AK7" s="112"/>
      <c r="AL7" s="1109" t="s">
        <v>13</v>
      </c>
      <c r="AM7" s="1124" t="s">
        <v>64</v>
      </c>
      <c r="AN7" s="1112"/>
      <c r="AO7" s="1114"/>
    </row>
    <row r="8" spans="1:41" s="292" customFormat="1" ht="65.25" customHeight="1" thickTop="1" thickBot="1" x14ac:dyDescent="0.2">
      <c r="A8" s="1117"/>
      <c r="B8" s="1118"/>
      <c r="C8" s="1119"/>
      <c r="D8" s="291" t="s">
        <v>27</v>
      </c>
      <c r="E8" s="291" t="s">
        <v>27</v>
      </c>
      <c r="F8" s="1109"/>
      <c r="G8" s="1110"/>
      <c r="H8" s="291" t="s">
        <v>27</v>
      </c>
      <c r="I8" s="291" t="s">
        <v>27</v>
      </c>
      <c r="J8" s="1109"/>
      <c r="K8" s="1131"/>
      <c r="L8" s="291" t="s">
        <v>27</v>
      </c>
      <c r="M8" s="291" t="s">
        <v>27</v>
      </c>
      <c r="N8" s="1109"/>
      <c r="O8" s="1131"/>
      <c r="P8" s="291" t="s">
        <v>27</v>
      </c>
      <c r="Q8" s="291" t="s">
        <v>27</v>
      </c>
      <c r="R8" s="1109"/>
      <c r="S8" s="1110"/>
      <c r="T8" s="291" t="s">
        <v>27</v>
      </c>
      <c r="U8" s="291" t="s">
        <v>27</v>
      </c>
      <c r="V8" s="1109"/>
      <c r="W8" s="1110"/>
      <c r="X8" s="291" t="s">
        <v>27</v>
      </c>
      <c r="Y8" s="291" t="s">
        <v>27</v>
      </c>
      <c r="Z8" s="1109"/>
      <c r="AA8" s="1110"/>
      <c r="AB8" s="291" t="s">
        <v>27</v>
      </c>
      <c r="AC8" s="291" t="s">
        <v>27</v>
      </c>
      <c r="AD8" s="1109"/>
      <c r="AE8" s="1110"/>
      <c r="AF8" s="291" t="s">
        <v>27</v>
      </c>
      <c r="AG8" s="291" t="s">
        <v>27</v>
      </c>
      <c r="AH8" s="1109"/>
      <c r="AI8" s="1110"/>
      <c r="AJ8" s="291" t="s">
        <v>27</v>
      </c>
      <c r="AK8" s="291" t="s">
        <v>27</v>
      </c>
      <c r="AL8" s="1109"/>
      <c r="AM8" s="1124"/>
      <c r="AN8" s="1112"/>
      <c r="AO8" s="1114"/>
    </row>
    <row r="9" spans="1:41" s="477" customFormat="1" ht="15" x14ac:dyDescent="0.2">
      <c r="A9" s="681"/>
      <c r="B9" s="682"/>
      <c r="C9" s="683" t="s">
        <v>65</v>
      </c>
      <c r="D9" s="684"/>
      <c r="E9" s="684"/>
      <c r="F9" s="684"/>
      <c r="G9" s="684"/>
      <c r="H9" s="684"/>
      <c r="I9" s="684"/>
      <c r="J9" s="684"/>
      <c r="K9" s="684"/>
      <c r="L9" s="1132"/>
      <c r="M9" s="1132"/>
      <c r="N9" s="1132"/>
      <c r="O9" s="1132"/>
      <c r="P9" s="1132"/>
      <c r="Q9" s="1132"/>
      <c r="R9" s="1132"/>
      <c r="S9" s="1132"/>
      <c r="T9" s="1132"/>
      <c r="U9" s="1132"/>
      <c r="V9" s="1132"/>
      <c r="W9" s="1132"/>
      <c r="X9" s="1132"/>
      <c r="Y9" s="1132"/>
      <c r="Z9" s="1132"/>
      <c r="AA9" s="1132"/>
      <c r="AB9" s="288"/>
      <c r="AC9" s="288"/>
      <c r="AD9" s="288"/>
      <c r="AE9" s="288"/>
      <c r="AF9" s="288"/>
      <c r="AG9" s="288"/>
      <c r="AH9" s="288"/>
      <c r="AI9" s="288"/>
      <c r="AJ9" s="289"/>
      <c r="AK9" s="289"/>
      <c r="AL9" s="289"/>
      <c r="AM9" s="290"/>
      <c r="AN9" s="927"/>
      <c r="AO9" s="928"/>
    </row>
    <row r="10" spans="1:41" x14ac:dyDescent="0.2">
      <c r="A10" s="1042" t="s">
        <v>608</v>
      </c>
      <c r="B10" s="434" t="s">
        <v>1</v>
      </c>
      <c r="C10" s="1041" t="s">
        <v>181</v>
      </c>
      <c r="D10" s="117">
        <v>106</v>
      </c>
      <c r="E10" s="413">
        <v>130</v>
      </c>
      <c r="F10" s="136">
        <v>8</v>
      </c>
      <c r="G10" s="137" t="s">
        <v>66</v>
      </c>
      <c r="H10" s="177"/>
      <c r="I10" s="124"/>
      <c r="J10" s="120"/>
      <c r="K10" s="121"/>
      <c r="L10" s="124"/>
      <c r="M10" s="124"/>
      <c r="N10" s="120"/>
      <c r="O10" s="176"/>
      <c r="P10" s="172"/>
      <c r="Q10" s="124"/>
      <c r="R10" s="120"/>
      <c r="S10" s="121"/>
      <c r="T10" s="124"/>
      <c r="U10" s="124"/>
      <c r="V10" s="120"/>
      <c r="W10" s="123"/>
      <c r="X10" s="177"/>
      <c r="Y10" s="124"/>
      <c r="Z10" s="120"/>
      <c r="AA10" s="121"/>
      <c r="AB10" s="177"/>
      <c r="AC10" s="124"/>
      <c r="AD10" s="120"/>
      <c r="AE10" s="121"/>
      <c r="AF10" s="177"/>
      <c r="AG10" s="124"/>
      <c r="AH10" s="120"/>
      <c r="AI10" s="121"/>
      <c r="AJ10" s="119">
        <f>SUM(D10,H10,L10,P10,T10,X10)</f>
        <v>106</v>
      </c>
      <c r="AK10" s="119">
        <f>SUM(E10,I10,M10,Q10,U10,Y10)</f>
        <v>130</v>
      </c>
      <c r="AL10" s="203">
        <f>SUM(F10,J10,N10,R10,V10,Z10)</f>
        <v>8</v>
      </c>
      <c r="AM10" s="154">
        <f>SUM(AJ10,AK10)</f>
        <v>236</v>
      </c>
      <c r="AN10" s="236" t="s">
        <v>521</v>
      </c>
      <c r="AO10" s="1057" t="s">
        <v>604</v>
      </c>
    </row>
    <row r="11" spans="1:41" x14ac:dyDescent="0.2">
      <c r="A11" s="943" t="s">
        <v>554</v>
      </c>
      <c r="B11" s="414" t="s">
        <v>1</v>
      </c>
      <c r="C11" s="949" t="s">
        <v>553</v>
      </c>
      <c r="D11" s="117" t="s">
        <v>86</v>
      </c>
      <c r="E11" s="413">
        <v>60</v>
      </c>
      <c r="F11" s="136">
        <v>3</v>
      </c>
      <c r="G11" s="137" t="s">
        <v>66</v>
      </c>
      <c r="H11" s="177"/>
      <c r="I11" s="124"/>
      <c r="J11" s="120"/>
      <c r="K11" s="121"/>
      <c r="L11" s="124"/>
      <c r="M11" s="124"/>
      <c r="N11" s="120"/>
      <c r="O11" s="176"/>
      <c r="P11" s="172"/>
      <c r="Q11" s="124"/>
      <c r="R11" s="120"/>
      <c r="S11" s="121"/>
      <c r="T11" s="124"/>
      <c r="U11" s="124"/>
      <c r="V11" s="120"/>
      <c r="W11" s="123"/>
      <c r="X11" s="177"/>
      <c r="Y11" s="124"/>
      <c r="Z11" s="120"/>
      <c r="AA11" s="121"/>
      <c r="AB11" s="177"/>
      <c r="AC11" s="124"/>
      <c r="AD11" s="120"/>
      <c r="AE11" s="121"/>
      <c r="AF11" s="177"/>
      <c r="AG11" s="124"/>
      <c r="AH11" s="120"/>
      <c r="AI11" s="121"/>
      <c r="AJ11" s="119">
        <f t="shared" ref="AJ11:AJ21" si="0">SUM(D11,H11,L11,P11,T11,X11)</f>
        <v>0</v>
      </c>
      <c r="AK11" s="119">
        <f t="shared" ref="AK11:AK21" si="1">SUM(E11,I11,M11,Q11,U11,Y11)</f>
        <v>60</v>
      </c>
      <c r="AL11" s="203">
        <f t="shared" ref="AL11:AL21" si="2">SUM(F11,J11,N11,R11,V11,Z11)</f>
        <v>3</v>
      </c>
      <c r="AM11" s="154">
        <f t="shared" ref="AM11:AM21" si="3">SUM(AJ11,AK11)</f>
        <v>60</v>
      </c>
      <c r="AN11" s="959" t="s">
        <v>686</v>
      </c>
      <c r="AO11" s="829" t="s">
        <v>522</v>
      </c>
    </row>
    <row r="12" spans="1:41" x14ac:dyDescent="0.2">
      <c r="A12" s="943" t="s">
        <v>551</v>
      </c>
      <c r="B12" s="414" t="s">
        <v>1</v>
      </c>
      <c r="C12" s="949" t="s">
        <v>212</v>
      </c>
      <c r="D12" s="117"/>
      <c r="E12" s="413">
        <v>20</v>
      </c>
      <c r="F12" s="136">
        <v>2</v>
      </c>
      <c r="G12" s="137" t="s">
        <v>67</v>
      </c>
      <c r="H12" s="177"/>
      <c r="I12" s="124"/>
      <c r="J12" s="120"/>
      <c r="K12" s="121"/>
      <c r="L12" s="124"/>
      <c r="M12" s="124"/>
      <c r="N12" s="120"/>
      <c r="O12" s="176"/>
      <c r="P12" s="172"/>
      <c r="Q12" s="124"/>
      <c r="R12" s="120"/>
      <c r="S12" s="121"/>
      <c r="T12" s="124"/>
      <c r="U12" s="124"/>
      <c r="V12" s="120"/>
      <c r="W12" s="176"/>
      <c r="X12" s="172"/>
      <c r="Y12" s="124"/>
      <c r="Z12" s="120"/>
      <c r="AA12" s="121"/>
      <c r="AB12" s="172"/>
      <c r="AC12" s="124"/>
      <c r="AD12" s="120"/>
      <c r="AE12" s="121"/>
      <c r="AF12" s="172"/>
      <c r="AG12" s="124"/>
      <c r="AH12" s="120"/>
      <c r="AI12" s="121"/>
      <c r="AJ12" s="119">
        <f t="shared" ref="AJ12" si="4">SUM(D12,H12,L12,P12,T12,X12)</f>
        <v>0</v>
      </c>
      <c r="AK12" s="119">
        <f t="shared" ref="AK12" si="5">SUM(E12,I12,M12,Q12,U12,Y12)</f>
        <v>20</v>
      </c>
      <c r="AL12" s="203">
        <f t="shared" ref="AL12" si="6">SUM(F12,J12,N12,R12,V12,Z12)</f>
        <v>2</v>
      </c>
      <c r="AM12" s="154">
        <f t="shared" ref="AM12" si="7">SUM(AJ12,AK12)</f>
        <v>20</v>
      </c>
      <c r="AN12" s="236" t="s">
        <v>521</v>
      </c>
      <c r="AO12" s="829" t="s">
        <v>550</v>
      </c>
    </row>
    <row r="13" spans="1:41" x14ac:dyDescent="0.2">
      <c r="A13" s="943" t="s">
        <v>633</v>
      </c>
      <c r="B13" s="414" t="s">
        <v>1</v>
      </c>
      <c r="C13" s="949" t="s">
        <v>182</v>
      </c>
      <c r="D13" s="117">
        <v>20</v>
      </c>
      <c r="E13" s="413">
        <v>10</v>
      </c>
      <c r="F13" s="136">
        <v>2</v>
      </c>
      <c r="G13" s="137" t="s">
        <v>1</v>
      </c>
      <c r="H13" s="141"/>
      <c r="I13" s="124"/>
      <c r="J13" s="120"/>
      <c r="K13" s="121"/>
      <c r="L13" s="124"/>
      <c r="M13" s="124"/>
      <c r="N13" s="120"/>
      <c r="O13" s="176"/>
      <c r="P13" s="172"/>
      <c r="Q13" s="124"/>
      <c r="R13" s="120"/>
      <c r="S13" s="121"/>
      <c r="T13" s="124"/>
      <c r="U13" s="124"/>
      <c r="V13" s="120"/>
      <c r="W13" s="123"/>
      <c r="X13" s="177"/>
      <c r="Y13" s="124"/>
      <c r="Z13" s="120"/>
      <c r="AA13" s="121"/>
      <c r="AB13" s="177"/>
      <c r="AC13" s="124"/>
      <c r="AD13" s="120"/>
      <c r="AE13" s="121"/>
      <c r="AF13" s="177"/>
      <c r="AG13" s="124"/>
      <c r="AH13" s="120"/>
      <c r="AI13" s="121"/>
      <c r="AJ13" s="119">
        <f t="shared" si="0"/>
        <v>20</v>
      </c>
      <c r="AK13" s="119">
        <f t="shared" si="1"/>
        <v>10</v>
      </c>
      <c r="AL13" s="203">
        <f t="shared" si="2"/>
        <v>2</v>
      </c>
      <c r="AM13" s="154">
        <f t="shared" si="3"/>
        <v>30</v>
      </c>
      <c r="AN13" s="236" t="s">
        <v>351</v>
      </c>
      <c r="AO13" s="829" t="s">
        <v>595</v>
      </c>
    </row>
    <row r="14" spans="1:41" s="222" customFormat="1" x14ac:dyDescent="0.2">
      <c r="A14" s="944" t="s">
        <v>596</v>
      </c>
      <c r="B14" s="719" t="s">
        <v>1</v>
      </c>
      <c r="C14" s="950" t="s">
        <v>266</v>
      </c>
      <c r="D14" s="958">
        <v>40</v>
      </c>
      <c r="E14" s="958">
        <v>20</v>
      </c>
      <c r="F14" s="120">
        <v>6</v>
      </c>
      <c r="G14" s="308" t="s">
        <v>66</v>
      </c>
      <c r="H14" s="172"/>
      <c r="I14" s="124"/>
      <c r="J14" s="120"/>
      <c r="K14" s="121"/>
      <c r="L14" s="124"/>
      <c r="M14" s="124"/>
      <c r="N14" s="120"/>
      <c r="O14" s="176"/>
      <c r="P14" s="172"/>
      <c r="Q14" s="124"/>
      <c r="R14" s="120"/>
      <c r="S14" s="121"/>
      <c r="T14" s="124"/>
      <c r="U14" s="124"/>
      <c r="V14" s="178"/>
      <c r="W14" s="179"/>
      <c r="X14" s="124"/>
      <c r="Y14" s="124"/>
      <c r="Z14" s="120"/>
      <c r="AA14" s="123"/>
      <c r="AB14" s="141"/>
      <c r="AC14" s="124"/>
      <c r="AD14" s="120"/>
      <c r="AE14" s="123"/>
      <c r="AF14" s="141"/>
      <c r="AG14" s="124"/>
      <c r="AH14" s="120"/>
      <c r="AI14" s="123"/>
      <c r="AJ14" s="118">
        <f t="shared" si="0"/>
        <v>40</v>
      </c>
      <c r="AK14" s="119">
        <f t="shared" si="1"/>
        <v>20</v>
      </c>
      <c r="AL14" s="203">
        <f t="shared" si="2"/>
        <v>6</v>
      </c>
      <c r="AM14" s="154">
        <f t="shared" si="3"/>
        <v>60</v>
      </c>
      <c r="AN14" s="236" t="s">
        <v>422</v>
      </c>
      <c r="AO14" s="829" t="s">
        <v>597</v>
      </c>
    </row>
    <row r="15" spans="1:41" ht="15.75" customHeight="1" x14ac:dyDescent="0.2">
      <c r="A15" s="945" t="s">
        <v>598</v>
      </c>
      <c r="B15" s="414" t="s">
        <v>1</v>
      </c>
      <c r="C15" s="951" t="s">
        <v>183</v>
      </c>
      <c r="D15" s="125"/>
      <c r="E15" s="125"/>
      <c r="F15" s="126"/>
      <c r="G15" s="127"/>
      <c r="H15" s="129"/>
      <c r="I15" s="125">
        <v>28</v>
      </c>
      <c r="J15" s="126">
        <v>2</v>
      </c>
      <c r="K15" s="415" t="s">
        <v>66</v>
      </c>
      <c r="L15" s="125"/>
      <c r="M15" s="125"/>
      <c r="N15" s="126"/>
      <c r="O15" s="416"/>
      <c r="P15" s="417"/>
      <c r="Q15" s="125"/>
      <c r="R15" s="126"/>
      <c r="S15" s="415"/>
      <c r="T15" s="125"/>
      <c r="U15" s="125"/>
      <c r="V15" s="418"/>
      <c r="W15" s="419"/>
      <c r="X15" s="129"/>
      <c r="Y15" s="125"/>
      <c r="Z15" s="418"/>
      <c r="AA15" s="420"/>
      <c r="AB15" s="129"/>
      <c r="AC15" s="125"/>
      <c r="AD15" s="418"/>
      <c r="AE15" s="420"/>
      <c r="AF15" s="129"/>
      <c r="AG15" s="125"/>
      <c r="AH15" s="418"/>
      <c r="AI15" s="420"/>
      <c r="AJ15" s="119">
        <f t="shared" si="0"/>
        <v>0</v>
      </c>
      <c r="AK15" s="119">
        <f t="shared" si="1"/>
        <v>28</v>
      </c>
      <c r="AL15" s="203">
        <f t="shared" si="2"/>
        <v>2</v>
      </c>
      <c r="AM15" s="154">
        <f t="shared" si="3"/>
        <v>28</v>
      </c>
      <c r="AN15" s="245" t="s">
        <v>523</v>
      </c>
      <c r="AO15" s="829" t="s">
        <v>524</v>
      </c>
    </row>
    <row r="16" spans="1:41" ht="15.75" customHeight="1" x14ac:dyDescent="0.2">
      <c r="A16" s="945" t="s">
        <v>599</v>
      </c>
      <c r="B16" s="115" t="s">
        <v>1</v>
      </c>
      <c r="C16" s="949" t="s">
        <v>184</v>
      </c>
      <c r="D16" s="125"/>
      <c r="E16" s="125"/>
      <c r="F16" s="128"/>
      <c r="G16" s="127"/>
      <c r="H16" s="421"/>
      <c r="I16" s="125"/>
      <c r="J16" s="128"/>
      <c r="K16" s="415"/>
      <c r="L16" s="125"/>
      <c r="M16" s="125"/>
      <c r="N16" s="128"/>
      <c r="O16" s="416"/>
      <c r="P16" s="417"/>
      <c r="Q16" s="125">
        <v>28</v>
      </c>
      <c r="R16" s="128">
        <v>2</v>
      </c>
      <c r="S16" s="415" t="s">
        <v>66</v>
      </c>
      <c r="T16" s="125"/>
      <c r="U16" s="125"/>
      <c r="V16" s="418"/>
      <c r="W16" s="419"/>
      <c r="X16" s="129"/>
      <c r="Y16" s="125"/>
      <c r="Z16" s="418"/>
      <c r="AA16" s="420"/>
      <c r="AB16" s="129"/>
      <c r="AC16" s="125"/>
      <c r="AD16" s="418"/>
      <c r="AE16" s="420"/>
      <c r="AF16" s="129"/>
      <c r="AG16" s="125"/>
      <c r="AH16" s="418"/>
      <c r="AI16" s="420"/>
      <c r="AJ16" s="119">
        <f t="shared" si="0"/>
        <v>0</v>
      </c>
      <c r="AK16" s="119">
        <f t="shared" si="1"/>
        <v>28</v>
      </c>
      <c r="AL16" s="203">
        <f t="shared" si="2"/>
        <v>2</v>
      </c>
      <c r="AM16" s="154">
        <f t="shared" si="3"/>
        <v>28</v>
      </c>
      <c r="AN16" s="245" t="s">
        <v>523</v>
      </c>
      <c r="AO16" s="829" t="s">
        <v>524</v>
      </c>
    </row>
    <row r="17" spans="1:42" ht="15.75" customHeight="1" x14ac:dyDescent="0.2">
      <c r="A17" s="945" t="s">
        <v>600</v>
      </c>
      <c r="B17" s="414" t="s">
        <v>1</v>
      </c>
      <c r="C17" s="949" t="s">
        <v>185</v>
      </c>
      <c r="D17" s="125"/>
      <c r="E17" s="125"/>
      <c r="F17" s="128"/>
      <c r="G17" s="127"/>
      <c r="H17" s="422"/>
      <c r="I17" s="417"/>
      <c r="J17" s="128"/>
      <c r="K17" s="415"/>
      <c r="L17" s="125"/>
      <c r="M17" s="125"/>
      <c r="N17" s="128"/>
      <c r="O17" s="416"/>
      <c r="P17" s="417"/>
      <c r="Q17" s="125"/>
      <c r="R17" s="128"/>
      <c r="S17" s="415"/>
      <c r="T17" s="125"/>
      <c r="U17" s="125"/>
      <c r="V17" s="418"/>
      <c r="W17" s="419"/>
      <c r="X17" s="129"/>
      <c r="Y17" s="125"/>
      <c r="Z17" s="418"/>
      <c r="AA17" s="420"/>
      <c r="AB17" s="125"/>
      <c r="AC17" s="125">
        <v>56</v>
      </c>
      <c r="AD17" s="418">
        <v>5</v>
      </c>
      <c r="AE17" s="419" t="s">
        <v>66</v>
      </c>
      <c r="AF17" s="129"/>
      <c r="AG17" s="125"/>
      <c r="AH17" s="418"/>
      <c r="AI17" s="420"/>
      <c r="AJ17" s="119">
        <f t="shared" si="0"/>
        <v>0</v>
      </c>
      <c r="AK17" s="119">
        <f>AC17</f>
        <v>56</v>
      </c>
      <c r="AL17" s="203">
        <f>AD17</f>
        <v>5</v>
      </c>
      <c r="AM17" s="154">
        <f t="shared" si="3"/>
        <v>56</v>
      </c>
      <c r="AN17" s="245" t="s">
        <v>525</v>
      </c>
      <c r="AO17" s="829" t="s">
        <v>526</v>
      </c>
    </row>
    <row r="18" spans="1:42" ht="15.75" customHeight="1" x14ac:dyDescent="0.2">
      <c r="A18" s="943" t="s">
        <v>601</v>
      </c>
      <c r="B18" s="414" t="s">
        <v>1</v>
      </c>
      <c r="C18" s="952" t="s">
        <v>186</v>
      </c>
      <c r="D18" s="129"/>
      <c r="E18" s="125"/>
      <c r="F18" s="128"/>
      <c r="G18" s="127"/>
      <c r="H18" s="423"/>
      <c r="I18" s="125"/>
      <c r="J18" s="128"/>
      <c r="K18" s="415"/>
      <c r="L18" s="125"/>
      <c r="M18" s="125"/>
      <c r="N18" s="128"/>
      <c r="O18" s="416"/>
      <c r="P18" s="417"/>
      <c r="Q18" s="125"/>
      <c r="R18" s="128"/>
      <c r="S18" s="415"/>
      <c r="T18" s="125"/>
      <c r="U18" s="125"/>
      <c r="V18" s="418"/>
      <c r="W18" s="424"/>
      <c r="X18" s="417"/>
      <c r="Y18" s="125"/>
      <c r="Z18" s="418"/>
      <c r="AA18" s="420"/>
      <c r="AB18" s="417"/>
      <c r="AC18" s="125"/>
      <c r="AD18" s="418"/>
      <c r="AE18" s="420"/>
      <c r="AF18" s="417">
        <v>14</v>
      </c>
      <c r="AG18" s="125">
        <v>14</v>
      </c>
      <c r="AH18" s="418">
        <v>2</v>
      </c>
      <c r="AI18" s="420" t="s">
        <v>67</v>
      </c>
      <c r="AJ18" s="119">
        <f>SUM(D18,H18,L18,P18,T18,X18,AB18,AF18)</f>
        <v>14</v>
      </c>
      <c r="AK18" s="119">
        <f>SUM(E18,I18,M18,Q18,U18,Y18,AC18,AG18)</f>
        <v>14</v>
      </c>
      <c r="AL18" s="203">
        <f>SUM(F18,J18,N18,R18,V18,Z18,AD18,AH18)</f>
        <v>2</v>
      </c>
      <c r="AM18" s="154">
        <f t="shared" si="3"/>
        <v>28</v>
      </c>
      <c r="AN18" s="245" t="s">
        <v>441</v>
      </c>
      <c r="AO18" s="829" t="s">
        <v>442</v>
      </c>
    </row>
    <row r="19" spans="1:42" s="221" customFormat="1" x14ac:dyDescent="0.2">
      <c r="A19" s="943" t="s">
        <v>94</v>
      </c>
      <c r="B19" s="115" t="s">
        <v>1</v>
      </c>
      <c r="C19" s="949" t="s">
        <v>187</v>
      </c>
      <c r="D19" s="425">
        <v>20</v>
      </c>
      <c r="E19" s="425">
        <v>10</v>
      </c>
      <c r="F19" s="426">
        <v>2</v>
      </c>
      <c r="G19" s="427" t="s">
        <v>1</v>
      </c>
      <c r="H19" s="425"/>
      <c r="I19" s="425"/>
      <c r="J19" s="426"/>
      <c r="K19" s="427"/>
      <c r="L19" s="425"/>
      <c r="M19" s="425"/>
      <c r="N19" s="426"/>
      <c r="O19" s="712"/>
      <c r="P19" s="713"/>
      <c r="Q19" s="425"/>
      <c r="R19" s="426"/>
      <c r="S19" s="427"/>
      <c r="T19" s="425"/>
      <c r="U19" s="425"/>
      <c r="V19" s="426"/>
      <c r="W19" s="427"/>
      <c r="X19" s="425"/>
      <c r="Y19" s="425"/>
      <c r="Z19" s="426"/>
      <c r="AA19" s="427"/>
      <c r="AB19" s="425"/>
      <c r="AC19" s="425"/>
      <c r="AD19" s="426"/>
      <c r="AE19" s="427"/>
      <c r="AF19" s="425"/>
      <c r="AG19" s="425"/>
      <c r="AH19" s="426"/>
      <c r="AI19" s="427"/>
      <c r="AJ19" s="119">
        <f t="shared" si="0"/>
        <v>20</v>
      </c>
      <c r="AK19" s="119">
        <f t="shared" si="1"/>
        <v>10</v>
      </c>
      <c r="AL19" s="203">
        <f t="shared" si="2"/>
        <v>2</v>
      </c>
      <c r="AM19" s="154">
        <f t="shared" si="3"/>
        <v>30</v>
      </c>
      <c r="AN19" s="236" t="s">
        <v>351</v>
      </c>
      <c r="AO19" s="829" t="s">
        <v>541</v>
      </c>
    </row>
    <row r="20" spans="1:42" s="221" customFormat="1" x14ac:dyDescent="0.2">
      <c r="A20" s="1042" t="s">
        <v>555</v>
      </c>
      <c r="B20" s="115" t="s">
        <v>1</v>
      </c>
      <c r="C20" s="1041" t="s">
        <v>179</v>
      </c>
      <c r="D20" s="425">
        <v>20</v>
      </c>
      <c r="E20" s="425">
        <v>20</v>
      </c>
      <c r="F20" s="426">
        <v>2</v>
      </c>
      <c r="G20" s="427" t="s">
        <v>1</v>
      </c>
      <c r="H20" s="425"/>
      <c r="I20" s="425"/>
      <c r="J20" s="426"/>
      <c r="K20" s="427"/>
      <c r="L20" s="425"/>
      <c r="M20" s="425"/>
      <c r="N20" s="426"/>
      <c r="O20" s="427"/>
      <c r="P20" s="425"/>
      <c r="Q20" s="425"/>
      <c r="R20" s="426"/>
      <c r="S20" s="427"/>
      <c r="T20" s="425"/>
      <c r="U20" s="425"/>
      <c r="V20" s="426"/>
      <c r="W20" s="427"/>
      <c r="X20" s="425"/>
      <c r="Y20" s="425"/>
      <c r="Z20" s="426"/>
      <c r="AA20" s="427"/>
      <c r="AB20" s="425"/>
      <c r="AC20" s="425"/>
      <c r="AD20" s="426"/>
      <c r="AE20" s="427"/>
      <c r="AF20" s="425"/>
      <c r="AG20" s="425"/>
      <c r="AH20" s="426"/>
      <c r="AI20" s="427"/>
      <c r="AJ20" s="119">
        <f t="shared" si="0"/>
        <v>20</v>
      </c>
      <c r="AK20" s="119">
        <f t="shared" si="1"/>
        <v>20</v>
      </c>
      <c r="AL20" s="203">
        <f t="shared" si="2"/>
        <v>2</v>
      </c>
      <c r="AM20" s="393">
        <f t="shared" si="3"/>
        <v>40</v>
      </c>
      <c r="AN20" s="827" t="s">
        <v>404</v>
      </c>
      <c r="AO20" s="1038" t="s">
        <v>770</v>
      </c>
      <c r="AP20" s="828"/>
    </row>
    <row r="21" spans="1:42" s="221" customFormat="1" x14ac:dyDescent="0.2">
      <c r="A21" s="943" t="s">
        <v>95</v>
      </c>
      <c r="B21" s="414" t="s">
        <v>1</v>
      </c>
      <c r="C21" s="949" t="s">
        <v>188</v>
      </c>
      <c r="D21" s="425"/>
      <c r="E21" s="425"/>
      <c r="F21" s="426"/>
      <c r="G21" s="427"/>
      <c r="H21" s="425"/>
      <c r="I21" s="425"/>
      <c r="J21" s="426"/>
      <c r="K21" s="427"/>
      <c r="L21" s="425">
        <v>14</v>
      </c>
      <c r="M21" s="425">
        <v>14</v>
      </c>
      <c r="N21" s="426">
        <v>2</v>
      </c>
      <c r="O21" s="427" t="s">
        <v>1</v>
      </c>
      <c r="P21" s="425"/>
      <c r="Q21" s="425"/>
      <c r="R21" s="426"/>
      <c r="S21" s="427"/>
      <c r="T21" s="425"/>
      <c r="U21" s="425"/>
      <c r="V21" s="426"/>
      <c r="W21" s="427"/>
      <c r="X21" s="425"/>
      <c r="Y21" s="425"/>
      <c r="Z21" s="426"/>
      <c r="AA21" s="427"/>
      <c r="AB21" s="425"/>
      <c r="AC21" s="425"/>
      <c r="AD21" s="426"/>
      <c r="AE21" s="427"/>
      <c r="AF21" s="425"/>
      <c r="AG21" s="425"/>
      <c r="AH21" s="426"/>
      <c r="AI21" s="427"/>
      <c r="AJ21" s="119">
        <f t="shared" si="0"/>
        <v>14</v>
      </c>
      <c r="AK21" s="119">
        <f t="shared" si="1"/>
        <v>14</v>
      </c>
      <c r="AL21" s="203">
        <f t="shared" si="2"/>
        <v>2</v>
      </c>
      <c r="AM21" s="154">
        <f t="shared" si="3"/>
        <v>28</v>
      </c>
      <c r="AN21" s="236" t="s">
        <v>351</v>
      </c>
      <c r="AO21" s="829" t="s">
        <v>527</v>
      </c>
    </row>
    <row r="22" spans="1:42" x14ac:dyDescent="0.2">
      <c r="A22" s="946" t="s">
        <v>271</v>
      </c>
      <c r="B22" s="414" t="s">
        <v>1</v>
      </c>
      <c r="C22" s="953" t="s">
        <v>248</v>
      </c>
      <c r="D22" s="124"/>
      <c r="E22" s="124">
        <v>40</v>
      </c>
      <c r="F22" s="136">
        <v>3</v>
      </c>
      <c r="G22" s="137" t="s">
        <v>177</v>
      </c>
      <c r="H22" s="177"/>
      <c r="I22" s="124"/>
      <c r="J22" s="120"/>
      <c r="K22" s="121"/>
      <c r="L22" s="124"/>
      <c r="M22" s="124"/>
      <c r="N22" s="120"/>
      <c r="O22" s="176"/>
      <c r="P22" s="172"/>
      <c r="Q22" s="124"/>
      <c r="R22" s="120"/>
      <c r="S22" s="121"/>
      <c r="T22" s="124"/>
      <c r="U22" s="124"/>
      <c r="V22" s="120"/>
      <c r="W22" s="123"/>
      <c r="X22" s="177"/>
      <c r="Y22" s="124"/>
      <c r="Z22" s="120"/>
      <c r="AA22" s="121"/>
      <c r="AB22" s="177"/>
      <c r="AC22" s="124"/>
      <c r="AD22" s="120"/>
      <c r="AE22" s="121"/>
      <c r="AF22" s="177"/>
      <c r="AG22" s="124"/>
      <c r="AH22" s="120"/>
      <c r="AI22" s="121"/>
      <c r="AJ22" s="119">
        <f t="shared" ref="AJ22" si="8">SUM(D22,H22,L22,P22,T22,X22)</f>
        <v>0</v>
      </c>
      <c r="AK22" s="119">
        <f t="shared" ref="AK22" si="9">SUM(E22,I22,M22,Q22,U22,Y22)</f>
        <v>40</v>
      </c>
      <c r="AL22" s="203">
        <f t="shared" ref="AL22" si="10">SUM(F22,J22,N22,R22,V22,Z22)</f>
        <v>3</v>
      </c>
      <c r="AM22" s="154">
        <f>SUM(AJ22,AK22)</f>
        <v>40</v>
      </c>
      <c r="AN22" s="236" t="s">
        <v>302</v>
      </c>
      <c r="AO22" s="829" t="s">
        <v>528</v>
      </c>
    </row>
    <row r="23" spans="1:42" x14ac:dyDescent="0.2">
      <c r="A23" s="946" t="s">
        <v>272</v>
      </c>
      <c r="B23" s="115" t="s">
        <v>1</v>
      </c>
      <c r="C23" s="953" t="s">
        <v>249</v>
      </c>
      <c r="D23" s="124"/>
      <c r="E23" s="124"/>
      <c r="F23" s="120"/>
      <c r="G23" s="308"/>
      <c r="H23" s="172"/>
      <c r="I23" s="124">
        <v>56</v>
      </c>
      <c r="J23" s="120">
        <v>3</v>
      </c>
      <c r="K23" s="121" t="s">
        <v>177</v>
      </c>
      <c r="L23" s="124"/>
      <c r="M23" s="124"/>
      <c r="N23" s="120"/>
      <c r="O23" s="176"/>
      <c r="P23" s="172"/>
      <c r="Q23" s="124"/>
      <c r="R23" s="120"/>
      <c r="S23" s="121"/>
      <c r="T23" s="124"/>
      <c r="U23" s="124"/>
      <c r="V23" s="178"/>
      <c r="W23" s="179"/>
      <c r="X23" s="124"/>
      <c r="Y23" s="124"/>
      <c r="Z23" s="120"/>
      <c r="AA23" s="121"/>
      <c r="AB23" s="124"/>
      <c r="AC23" s="124"/>
      <c r="AD23" s="120"/>
      <c r="AE23" s="121"/>
      <c r="AF23" s="124"/>
      <c r="AG23" s="124"/>
      <c r="AH23" s="120"/>
      <c r="AI23" s="121"/>
      <c r="AJ23" s="119">
        <f t="shared" ref="AJ23:AL25" si="11">SUM(D23,H23,L23,P23,T23,X23)</f>
        <v>0</v>
      </c>
      <c r="AK23" s="119">
        <f t="shared" si="11"/>
        <v>56</v>
      </c>
      <c r="AL23" s="203">
        <f t="shared" si="11"/>
        <v>3</v>
      </c>
      <c r="AM23" s="154">
        <f>SUM(AJ23,AK23)</f>
        <v>56</v>
      </c>
      <c r="AN23" s="236" t="s">
        <v>302</v>
      </c>
      <c r="AO23" s="829" t="s">
        <v>528</v>
      </c>
    </row>
    <row r="24" spans="1:42" x14ac:dyDescent="0.2">
      <c r="A24" s="946" t="s">
        <v>273</v>
      </c>
      <c r="B24" s="115" t="s">
        <v>1</v>
      </c>
      <c r="C24" s="953" t="s">
        <v>250</v>
      </c>
      <c r="D24" s="124"/>
      <c r="E24" s="124"/>
      <c r="F24" s="120"/>
      <c r="G24" s="308"/>
      <c r="H24" s="172"/>
      <c r="I24" s="124"/>
      <c r="J24" s="120"/>
      <c r="K24" s="121"/>
      <c r="L24" s="124"/>
      <c r="M24" s="124">
        <v>28</v>
      </c>
      <c r="N24" s="120">
        <v>2</v>
      </c>
      <c r="O24" s="176" t="s">
        <v>177</v>
      </c>
      <c r="P24" s="172"/>
      <c r="Q24" s="124"/>
      <c r="R24" s="120"/>
      <c r="S24" s="121"/>
      <c r="T24" s="124"/>
      <c r="U24" s="124"/>
      <c r="V24" s="178"/>
      <c r="W24" s="179"/>
      <c r="X24" s="124"/>
      <c r="Y24" s="124"/>
      <c r="Z24" s="120"/>
      <c r="AA24" s="121"/>
      <c r="AB24" s="124"/>
      <c r="AC24" s="124"/>
      <c r="AD24" s="120"/>
      <c r="AE24" s="121"/>
      <c r="AF24" s="124"/>
      <c r="AG24" s="124"/>
      <c r="AH24" s="120"/>
      <c r="AI24" s="121"/>
      <c r="AJ24" s="119">
        <f t="shared" si="11"/>
        <v>0</v>
      </c>
      <c r="AK24" s="119">
        <f t="shared" si="11"/>
        <v>28</v>
      </c>
      <c r="AL24" s="203">
        <f t="shared" si="11"/>
        <v>2</v>
      </c>
      <c r="AM24" s="154">
        <f>SUM(AJ24,AK24)</f>
        <v>28</v>
      </c>
      <c r="AN24" s="236" t="s">
        <v>302</v>
      </c>
      <c r="AO24" s="829" t="s">
        <v>528</v>
      </c>
    </row>
    <row r="25" spans="1:42" x14ac:dyDescent="0.2">
      <c r="A25" s="946" t="s">
        <v>274</v>
      </c>
      <c r="B25" s="115" t="s">
        <v>1</v>
      </c>
      <c r="C25" s="953" t="s">
        <v>251</v>
      </c>
      <c r="D25" s="124"/>
      <c r="E25" s="124"/>
      <c r="F25" s="120"/>
      <c r="G25" s="176"/>
      <c r="H25" s="172"/>
      <c r="I25" s="124"/>
      <c r="J25" s="120"/>
      <c r="K25" s="121"/>
      <c r="L25" s="124"/>
      <c r="M25" s="124"/>
      <c r="N25" s="120"/>
      <c r="O25" s="176"/>
      <c r="P25" s="172"/>
      <c r="Q25" s="124">
        <v>28</v>
      </c>
      <c r="R25" s="120">
        <v>2</v>
      </c>
      <c r="S25" s="121" t="s">
        <v>177</v>
      </c>
      <c r="T25" s="124"/>
      <c r="U25" s="124"/>
      <c r="V25" s="178"/>
      <c r="W25" s="179"/>
      <c r="X25" s="124"/>
      <c r="Y25" s="124"/>
      <c r="Z25" s="120"/>
      <c r="AA25" s="121"/>
      <c r="AB25" s="124"/>
      <c r="AC25" s="124"/>
      <c r="AD25" s="120"/>
      <c r="AE25" s="121"/>
      <c r="AF25" s="124"/>
      <c r="AG25" s="124"/>
      <c r="AH25" s="120"/>
      <c r="AI25" s="121"/>
      <c r="AJ25" s="410">
        <f t="shared" si="11"/>
        <v>0</v>
      </c>
      <c r="AK25" s="410">
        <f t="shared" si="11"/>
        <v>28</v>
      </c>
      <c r="AL25" s="437">
        <f t="shared" si="11"/>
        <v>2</v>
      </c>
      <c r="AM25" s="438">
        <f>SUM(AJ25,AK25)</f>
        <v>28</v>
      </c>
      <c r="AN25" s="236" t="s">
        <v>302</v>
      </c>
      <c r="AO25" s="829" t="s">
        <v>528</v>
      </c>
    </row>
    <row r="26" spans="1:42" s="3" customFormat="1" ht="15" x14ac:dyDescent="0.2">
      <c r="A26" s="946" t="s">
        <v>275</v>
      </c>
      <c r="B26" s="115" t="s">
        <v>1</v>
      </c>
      <c r="C26" s="954" t="s">
        <v>240</v>
      </c>
      <c r="D26" s="385"/>
      <c r="E26" s="381"/>
      <c r="F26" s="382"/>
      <c r="G26" s="383"/>
      <c r="H26" s="381"/>
      <c r="I26" s="381"/>
      <c r="J26" s="382"/>
      <c r="K26" s="384"/>
      <c r="L26" s="385"/>
      <c r="M26" s="381"/>
      <c r="N26" s="382"/>
      <c r="O26" s="383"/>
      <c r="P26" s="381"/>
      <c r="Q26" s="381"/>
      <c r="R26" s="382"/>
      <c r="S26" s="384"/>
      <c r="T26" s="385"/>
      <c r="U26" s="381">
        <v>28</v>
      </c>
      <c r="V26" s="382">
        <v>2</v>
      </c>
      <c r="W26" s="384" t="s">
        <v>177</v>
      </c>
      <c r="X26" s="385"/>
      <c r="Y26" s="381"/>
      <c r="Z26" s="382"/>
      <c r="AA26" s="384"/>
      <c r="AB26" s="385"/>
      <c r="AC26" s="381"/>
      <c r="AD26" s="382"/>
      <c r="AE26" s="384"/>
      <c r="AF26" s="385"/>
      <c r="AG26" s="381"/>
      <c r="AH26" s="382"/>
      <c r="AI26" s="714"/>
      <c r="AJ26" s="443">
        <f t="shared" ref="AJ26:AL27" si="12">SUM(D26,H26,P26,T26,X26,AB26,AF26,L26)</f>
        <v>0</v>
      </c>
      <c r="AK26" s="440">
        <f t="shared" si="12"/>
        <v>28</v>
      </c>
      <c r="AL26" s="441">
        <f t="shared" si="12"/>
        <v>2</v>
      </c>
      <c r="AM26" s="442">
        <f t="shared" ref="AM26:AM27" si="13">SUM(AJ26,AK26)</f>
        <v>28</v>
      </c>
      <c r="AN26" s="825" t="s">
        <v>302</v>
      </c>
      <c r="AO26" s="832" t="s">
        <v>528</v>
      </c>
    </row>
    <row r="27" spans="1:42" s="3" customFormat="1" ht="15" x14ac:dyDescent="0.2">
      <c r="A27" s="946" t="s">
        <v>276</v>
      </c>
      <c r="B27" s="115" t="s">
        <v>1</v>
      </c>
      <c r="C27" s="954" t="s">
        <v>241</v>
      </c>
      <c r="D27" s="385"/>
      <c r="E27" s="381"/>
      <c r="F27" s="382"/>
      <c r="G27" s="383"/>
      <c r="H27" s="381"/>
      <c r="I27" s="381"/>
      <c r="J27" s="382"/>
      <c r="K27" s="384"/>
      <c r="L27" s="385"/>
      <c r="M27" s="381"/>
      <c r="N27" s="382"/>
      <c r="O27" s="383"/>
      <c r="P27" s="381"/>
      <c r="Q27" s="381"/>
      <c r="R27" s="382"/>
      <c r="S27" s="384"/>
      <c r="T27" s="385"/>
      <c r="U27" s="381"/>
      <c r="V27" s="382"/>
      <c r="W27" s="384"/>
      <c r="X27" s="385"/>
      <c r="Y27" s="381">
        <v>28</v>
      </c>
      <c r="Z27" s="382">
        <v>2</v>
      </c>
      <c r="AA27" s="384" t="s">
        <v>177</v>
      </c>
      <c r="AB27" s="385"/>
      <c r="AC27" s="381"/>
      <c r="AD27" s="382"/>
      <c r="AE27" s="384"/>
      <c r="AF27" s="385"/>
      <c r="AG27" s="381"/>
      <c r="AH27" s="382"/>
      <c r="AI27" s="384"/>
      <c r="AJ27" s="346">
        <f t="shared" si="12"/>
        <v>0</v>
      </c>
      <c r="AK27" s="183">
        <f t="shared" si="12"/>
        <v>28</v>
      </c>
      <c r="AL27" s="184">
        <f t="shared" si="12"/>
        <v>2</v>
      </c>
      <c r="AM27" s="439">
        <f t="shared" si="13"/>
        <v>28</v>
      </c>
      <c r="AN27" s="826" t="s">
        <v>302</v>
      </c>
      <c r="AO27" s="833" t="s">
        <v>528</v>
      </c>
    </row>
    <row r="28" spans="1:42" x14ac:dyDescent="0.2">
      <c r="A28" s="943" t="s">
        <v>112</v>
      </c>
      <c r="B28" s="414" t="s">
        <v>1</v>
      </c>
      <c r="C28" s="949" t="s">
        <v>189</v>
      </c>
      <c r="D28" s="117"/>
      <c r="E28" s="413">
        <v>20</v>
      </c>
      <c r="F28" s="136">
        <v>2</v>
      </c>
      <c r="G28" s="137" t="s">
        <v>67</v>
      </c>
      <c r="H28" s="141"/>
      <c r="I28" s="124"/>
      <c r="J28" s="120"/>
      <c r="K28" s="121"/>
      <c r="L28" s="124"/>
      <c r="M28" s="124"/>
      <c r="N28" s="120"/>
      <c r="O28" s="176"/>
      <c r="P28" s="172"/>
      <c r="Q28" s="124"/>
      <c r="R28" s="120"/>
      <c r="S28" s="121"/>
      <c r="T28" s="124"/>
      <c r="U28" s="124"/>
      <c r="V28" s="120"/>
      <c r="W28" s="123"/>
      <c r="X28" s="177"/>
      <c r="Y28" s="124"/>
      <c r="Z28" s="120"/>
      <c r="AA28" s="121"/>
      <c r="AB28" s="177"/>
      <c r="AC28" s="124"/>
      <c r="AD28" s="120"/>
      <c r="AE28" s="121"/>
      <c r="AF28" s="177"/>
      <c r="AG28" s="124"/>
      <c r="AH28" s="120"/>
      <c r="AI28" s="121"/>
      <c r="AJ28" s="119">
        <f t="shared" ref="AJ28" si="14">SUM(D28,H28,L28,P28,T28,X28)</f>
        <v>0</v>
      </c>
      <c r="AK28" s="119">
        <f t="shared" ref="AK28" si="15">SUM(E28,I28,M28,Q28,U28,Y28)</f>
        <v>20</v>
      </c>
      <c r="AL28" s="203">
        <f t="shared" ref="AL28" si="16">SUM(F28,J28,N28,R28,V28,Z28)</f>
        <v>2</v>
      </c>
      <c r="AM28" s="154">
        <f t="shared" ref="AM28" si="17">SUM(AJ28,AK28)</f>
        <v>20</v>
      </c>
      <c r="AN28" s="236" t="s">
        <v>529</v>
      </c>
      <c r="AO28" s="829" t="s">
        <v>530</v>
      </c>
    </row>
    <row r="29" spans="1:42" x14ac:dyDescent="0.2">
      <c r="A29" s="943" t="s">
        <v>113</v>
      </c>
      <c r="B29" s="115" t="s">
        <v>1</v>
      </c>
      <c r="C29" s="949" t="s">
        <v>190</v>
      </c>
      <c r="D29" s="124"/>
      <c r="E29" s="124"/>
      <c r="F29" s="120"/>
      <c r="G29" s="308"/>
      <c r="H29" s="172"/>
      <c r="I29" s="124">
        <v>28</v>
      </c>
      <c r="J29" s="120">
        <v>2</v>
      </c>
      <c r="K29" s="121" t="s">
        <v>67</v>
      </c>
      <c r="L29" s="124"/>
      <c r="M29" s="124"/>
      <c r="N29" s="120"/>
      <c r="O29" s="176"/>
      <c r="P29" s="172"/>
      <c r="Q29" s="124"/>
      <c r="R29" s="120"/>
      <c r="S29" s="121"/>
      <c r="T29" s="124"/>
      <c r="U29" s="124"/>
      <c r="V29" s="178"/>
      <c r="W29" s="179"/>
      <c r="X29" s="124"/>
      <c r="Y29" s="124"/>
      <c r="Z29" s="120"/>
      <c r="AA29" s="121"/>
      <c r="AB29" s="124"/>
      <c r="AC29" s="124"/>
      <c r="AD29" s="120"/>
      <c r="AE29" s="121"/>
      <c r="AF29" s="124"/>
      <c r="AG29" s="124"/>
      <c r="AH29" s="120"/>
      <c r="AI29" s="121"/>
      <c r="AJ29" s="119">
        <f t="shared" ref="AJ29:AJ36" si="18">SUM(D29,H29,L29,P29,T29,X29)</f>
        <v>0</v>
      </c>
      <c r="AK29" s="119">
        <f t="shared" ref="AK29:AK36" si="19">SUM(E29,I29,M29,Q29,U29,Y29)</f>
        <v>28</v>
      </c>
      <c r="AL29" s="203">
        <f t="shared" ref="AL29:AL36" si="20">SUM(F29,J29,N29,R29,V29,Z29)</f>
        <v>2</v>
      </c>
      <c r="AM29" s="154">
        <f t="shared" ref="AM29:AM36" si="21">SUM(AJ29,AK29)</f>
        <v>28</v>
      </c>
      <c r="AN29" s="236" t="s">
        <v>529</v>
      </c>
      <c r="AO29" s="829" t="s">
        <v>530</v>
      </c>
    </row>
    <row r="30" spans="1:42" x14ac:dyDescent="0.2">
      <c r="A30" s="943" t="s">
        <v>114</v>
      </c>
      <c r="B30" s="115" t="s">
        <v>1</v>
      </c>
      <c r="C30" s="949" t="s">
        <v>191</v>
      </c>
      <c r="D30" s="124"/>
      <c r="E30" s="124"/>
      <c r="F30" s="120"/>
      <c r="G30" s="308"/>
      <c r="H30" s="172"/>
      <c r="I30" s="124"/>
      <c r="J30" s="120"/>
      <c r="K30" s="121"/>
      <c r="L30" s="124"/>
      <c r="M30" s="124">
        <v>28</v>
      </c>
      <c r="N30" s="120">
        <v>2</v>
      </c>
      <c r="O30" s="176" t="s">
        <v>67</v>
      </c>
      <c r="P30" s="172"/>
      <c r="Q30" s="124"/>
      <c r="R30" s="120"/>
      <c r="S30" s="121"/>
      <c r="T30" s="124"/>
      <c r="U30" s="124"/>
      <c r="V30" s="178"/>
      <c r="W30" s="179"/>
      <c r="X30" s="124"/>
      <c r="Y30" s="124"/>
      <c r="Z30" s="120"/>
      <c r="AA30" s="121"/>
      <c r="AB30" s="124"/>
      <c r="AC30" s="124"/>
      <c r="AD30" s="120"/>
      <c r="AE30" s="121"/>
      <c r="AF30" s="124"/>
      <c r="AG30" s="124"/>
      <c r="AH30" s="120"/>
      <c r="AI30" s="121"/>
      <c r="AJ30" s="119">
        <f t="shared" si="18"/>
        <v>0</v>
      </c>
      <c r="AK30" s="119">
        <f t="shared" si="19"/>
        <v>28</v>
      </c>
      <c r="AL30" s="203">
        <f t="shared" si="20"/>
        <v>2</v>
      </c>
      <c r="AM30" s="154">
        <f t="shared" si="21"/>
        <v>28</v>
      </c>
      <c r="AN30" s="236" t="s">
        <v>529</v>
      </c>
      <c r="AO30" s="829" t="s">
        <v>530</v>
      </c>
    </row>
    <row r="31" spans="1:42" x14ac:dyDescent="0.2">
      <c r="A31" s="943" t="s">
        <v>115</v>
      </c>
      <c r="B31" s="115" t="s">
        <v>1</v>
      </c>
      <c r="C31" s="949" t="s">
        <v>192</v>
      </c>
      <c r="D31" s="124"/>
      <c r="E31" s="124"/>
      <c r="F31" s="120"/>
      <c r="G31" s="308"/>
      <c r="H31" s="172"/>
      <c r="I31" s="124"/>
      <c r="J31" s="120"/>
      <c r="K31" s="121"/>
      <c r="L31" s="124"/>
      <c r="M31" s="124"/>
      <c r="N31" s="120"/>
      <c r="O31" s="176"/>
      <c r="P31" s="172"/>
      <c r="Q31" s="124">
        <v>28</v>
      </c>
      <c r="R31" s="120">
        <v>2</v>
      </c>
      <c r="S31" s="121" t="s">
        <v>67</v>
      </c>
      <c r="T31" s="124"/>
      <c r="U31" s="124"/>
      <c r="V31" s="178"/>
      <c r="W31" s="179"/>
      <c r="X31" s="124"/>
      <c r="Y31" s="124"/>
      <c r="Z31" s="120"/>
      <c r="AA31" s="121"/>
      <c r="AB31" s="124"/>
      <c r="AC31" s="124"/>
      <c r="AD31" s="120"/>
      <c r="AE31" s="121"/>
      <c r="AF31" s="124"/>
      <c r="AG31" s="124"/>
      <c r="AH31" s="120"/>
      <c r="AI31" s="121"/>
      <c r="AJ31" s="119">
        <f t="shared" si="18"/>
        <v>0</v>
      </c>
      <c r="AK31" s="119">
        <f t="shared" si="19"/>
        <v>28</v>
      </c>
      <c r="AL31" s="203">
        <f t="shared" si="20"/>
        <v>2</v>
      </c>
      <c r="AM31" s="154">
        <f t="shared" si="21"/>
        <v>28</v>
      </c>
      <c r="AN31" s="236" t="s">
        <v>529</v>
      </c>
      <c r="AO31" s="829" t="s">
        <v>530</v>
      </c>
    </row>
    <row r="32" spans="1:42" x14ac:dyDescent="0.2">
      <c r="A32" s="943" t="s">
        <v>116</v>
      </c>
      <c r="B32" s="115" t="s">
        <v>1</v>
      </c>
      <c r="C32" s="949" t="s">
        <v>193</v>
      </c>
      <c r="D32" s="124"/>
      <c r="E32" s="124"/>
      <c r="F32" s="120"/>
      <c r="G32" s="308"/>
      <c r="H32" s="172"/>
      <c r="I32" s="124"/>
      <c r="J32" s="120"/>
      <c r="K32" s="121"/>
      <c r="L32" s="124"/>
      <c r="M32" s="124"/>
      <c r="N32" s="120"/>
      <c r="O32" s="176"/>
      <c r="P32" s="172"/>
      <c r="Q32" s="124"/>
      <c r="R32" s="120"/>
      <c r="S32" s="121"/>
      <c r="T32" s="124"/>
      <c r="U32" s="124">
        <v>28</v>
      </c>
      <c r="V32" s="178">
        <v>2</v>
      </c>
      <c r="W32" s="179" t="s">
        <v>67</v>
      </c>
      <c r="X32" s="124"/>
      <c r="Y32" s="124"/>
      <c r="Z32" s="120"/>
      <c r="AA32" s="121"/>
      <c r="AB32" s="124"/>
      <c r="AC32" s="124"/>
      <c r="AD32" s="120"/>
      <c r="AE32" s="121"/>
      <c r="AF32" s="124"/>
      <c r="AG32" s="124"/>
      <c r="AH32" s="120"/>
      <c r="AI32" s="121"/>
      <c r="AJ32" s="119">
        <f t="shared" si="18"/>
        <v>0</v>
      </c>
      <c r="AK32" s="119">
        <f t="shared" si="19"/>
        <v>28</v>
      </c>
      <c r="AL32" s="203">
        <f t="shared" si="20"/>
        <v>2</v>
      </c>
      <c r="AM32" s="154">
        <f t="shared" si="21"/>
        <v>28</v>
      </c>
      <c r="AN32" s="236" t="s">
        <v>529</v>
      </c>
      <c r="AO32" s="829" t="s">
        <v>530</v>
      </c>
    </row>
    <row r="33" spans="1:41" x14ac:dyDescent="0.2">
      <c r="A33" s="943" t="s">
        <v>117</v>
      </c>
      <c r="B33" s="115" t="s">
        <v>1</v>
      </c>
      <c r="C33" s="949" t="s">
        <v>194</v>
      </c>
      <c r="D33" s="124"/>
      <c r="E33" s="124"/>
      <c r="F33" s="120"/>
      <c r="G33" s="308"/>
      <c r="H33" s="172"/>
      <c r="I33" s="124"/>
      <c r="J33" s="120"/>
      <c r="K33" s="121"/>
      <c r="L33" s="124"/>
      <c r="M33" s="124"/>
      <c r="N33" s="120"/>
      <c r="O33" s="176"/>
      <c r="P33" s="172"/>
      <c r="Q33" s="124"/>
      <c r="R33" s="120"/>
      <c r="S33" s="121"/>
      <c r="T33" s="124"/>
      <c r="U33" s="124"/>
      <c r="V33" s="178"/>
      <c r="W33" s="179"/>
      <c r="X33" s="124"/>
      <c r="Y33" s="124">
        <v>28</v>
      </c>
      <c r="Z33" s="120">
        <v>2</v>
      </c>
      <c r="AA33" s="121" t="s">
        <v>67</v>
      </c>
      <c r="AB33" s="124"/>
      <c r="AC33" s="124"/>
      <c r="AD33" s="120"/>
      <c r="AE33" s="121"/>
      <c r="AF33" s="124"/>
      <c r="AG33" s="124"/>
      <c r="AH33" s="120"/>
      <c r="AI33" s="121"/>
      <c r="AJ33" s="119">
        <f t="shared" si="18"/>
        <v>0</v>
      </c>
      <c r="AK33" s="119">
        <f t="shared" si="19"/>
        <v>28</v>
      </c>
      <c r="AL33" s="203">
        <f t="shared" si="20"/>
        <v>2</v>
      </c>
      <c r="AM33" s="154">
        <f t="shared" si="21"/>
        <v>28</v>
      </c>
      <c r="AN33" s="236" t="s">
        <v>529</v>
      </c>
      <c r="AO33" s="829" t="s">
        <v>531</v>
      </c>
    </row>
    <row r="34" spans="1:41" x14ac:dyDescent="0.2">
      <c r="A34" s="943" t="s">
        <v>118</v>
      </c>
      <c r="B34" s="115" t="s">
        <v>1</v>
      </c>
      <c r="C34" s="949" t="s">
        <v>195</v>
      </c>
      <c r="D34" s="124"/>
      <c r="E34" s="124"/>
      <c r="F34" s="120"/>
      <c r="G34" s="308"/>
      <c r="H34" s="172"/>
      <c r="I34" s="124"/>
      <c r="J34" s="120"/>
      <c r="K34" s="121"/>
      <c r="L34" s="124"/>
      <c r="M34" s="124"/>
      <c r="N34" s="120"/>
      <c r="O34" s="176"/>
      <c r="P34" s="172"/>
      <c r="Q34" s="124"/>
      <c r="R34" s="120"/>
      <c r="S34" s="121"/>
      <c r="T34" s="124"/>
      <c r="U34" s="124"/>
      <c r="V34" s="178"/>
      <c r="W34" s="179"/>
      <c r="X34" s="124"/>
      <c r="Y34" s="124"/>
      <c r="Z34" s="120"/>
      <c r="AA34" s="121"/>
      <c r="AB34" s="124"/>
      <c r="AC34" s="124">
        <v>28</v>
      </c>
      <c r="AD34" s="120">
        <v>2</v>
      </c>
      <c r="AE34" s="121" t="s">
        <v>67</v>
      </c>
      <c r="AF34" s="124"/>
      <c r="AG34" s="124"/>
      <c r="AH34" s="120"/>
      <c r="AI34" s="121"/>
      <c r="AJ34" s="119">
        <f t="shared" ref="AJ34:AJ35" si="22">SUM(D34,H34,L34,P34,T34,X34,AB34,AF34)</f>
        <v>0</v>
      </c>
      <c r="AK34" s="119">
        <f t="shared" ref="AK34:AK35" si="23">SUM(E34,I34,M34,Q34,U34,Y34,AC34,AG34)</f>
        <v>28</v>
      </c>
      <c r="AL34" s="203">
        <f t="shared" ref="AL34:AL35" si="24">SUM(F34,J34,N34,R34,V34,Z34,AD34,AH34)</f>
        <v>2</v>
      </c>
      <c r="AM34" s="154">
        <f t="shared" si="21"/>
        <v>28</v>
      </c>
      <c r="AN34" s="236" t="s">
        <v>529</v>
      </c>
      <c r="AO34" s="829" t="s">
        <v>531</v>
      </c>
    </row>
    <row r="35" spans="1:41" x14ac:dyDescent="0.2">
      <c r="A35" s="943" t="s">
        <v>119</v>
      </c>
      <c r="B35" s="115" t="s">
        <v>1</v>
      </c>
      <c r="C35" s="949" t="s">
        <v>196</v>
      </c>
      <c r="D35" s="124"/>
      <c r="E35" s="124"/>
      <c r="F35" s="120"/>
      <c r="G35" s="308"/>
      <c r="H35" s="172"/>
      <c r="I35" s="124"/>
      <c r="J35" s="120"/>
      <c r="K35" s="121"/>
      <c r="L35" s="124"/>
      <c r="M35" s="124"/>
      <c r="N35" s="120"/>
      <c r="O35" s="176"/>
      <c r="P35" s="172"/>
      <c r="Q35" s="124"/>
      <c r="R35" s="120"/>
      <c r="S35" s="121"/>
      <c r="T35" s="124"/>
      <c r="U35" s="124"/>
      <c r="V35" s="178"/>
      <c r="W35" s="179"/>
      <c r="X35" s="124"/>
      <c r="Y35" s="124"/>
      <c r="Z35" s="120"/>
      <c r="AA35" s="121"/>
      <c r="AB35" s="124"/>
      <c r="AC35" s="124"/>
      <c r="AD35" s="120"/>
      <c r="AE35" s="121"/>
      <c r="AF35" s="124"/>
      <c r="AG35" s="124">
        <v>20</v>
      </c>
      <c r="AH35" s="120">
        <v>2</v>
      </c>
      <c r="AI35" s="121" t="s">
        <v>67</v>
      </c>
      <c r="AJ35" s="119">
        <f t="shared" si="22"/>
        <v>0</v>
      </c>
      <c r="AK35" s="119">
        <f t="shared" si="23"/>
        <v>20</v>
      </c>
      <c r="AL35" s="203">
        <f t="shared" si="24"/>
        <v>2</v>
      </c>
      <c r="AM35" s="154">
        <f t="shared" si="21"/>
        <v>20</v>
      </c>
      <c r="AN35" s="236" t="s">
        <v>529</v>
      </c>
      <c r="AO35" s="829" t="s">
        <v>531</v>
      </c>
    </row>
    <row r="36" spans="1:41" s="222" customFormat="1" ht="13.5" customHeight="1" x14ac:dyDescent="0.2">
      <c r="A36" s="944" t="s">
        <v>58</v>
      </c>
      <c r="B36" s="115" t="s">
        <v>1</v>
      </c>
      <c r="C36" s="949" t="s">
        <v>197</v>
      </c>
      <c r="D36" s="124"/>
      <c r="E36" s="124"/>
      <c r="F36" s="120"/>
      <c r="G36" s="308"/>
      <c r="H36" s="172"/>
      <c r="I36" s="124"/>
      <c r="J36" s="120"/>
      <c r="K36" s="121"/>
      <c r="L36" s="124"/>
      <c r="M36" s="124"/>
      <c r="N36" s="120"/>
      <c r="O36" s="176"/>
      <c r="P36" s="172">
        <v>14</v>
      </c>
      <c r="Q36" s="124">
        <v>14</v>
      </c>
      <c r="R36" s="120">
        <v>2</v>
      </c>
      <c r="S36" s="121" t="s">
        <v>66</v>
      </c>
      <c r="T36" s="124"/>
      <c r="U36" s="124"/>
      <c r="V36" s="178"/>
      <c r="W36" s="179"/>
      <c r="X36" s="124"/>
      <c r="Y36" s="124"/>
      <c r="Z36" s="120"/>
      <c r="AA36" s="121"/>
      <c r="AB36" s="124"/>
      <c r="AC36" s="124"/>
      <c r="AD36" s="120"/>
      <c r="AE36" s="121"/>
      <c r="AF36" s="124"/>
      <c r="AG36" s="124"/>
      <c r="AH36" s="120"/>
      <c r="AI36" s="121"/>
      <c r="AJ36" s="119">
        <f t="shared" si="18"/>
        <v>14</v>
      </c>
      <c r="AK36" s="119">
        <f t="shared" si="19"/>
        <v>14</v>
      </c>
      <c r="AL36" s="203">
        <f t="shared" si="20"/>
        <v>2</v>
      </c>
      <c r="AM36" s="154">
        <f t="shared" si="21"/>
        <v>28</v>
      </c>
      <c r="AN36" s="236" t="s">
        <v>422</v>
      </c>
      <c r="AO36" s="829" t="s">
        <v>532</v>
      </c>
    </row>
    <row r="37" spans="1:41" s="222" customFormat="1" x14ac:dyDescent="0.2">
      <c r="A37" s="947" t="s">
        <v>602</v>
      </c>
      <c r="B37" s="115" t="s">
        <v>1</v>
      </c>
      <c r="C37" s="955" t="s">
        <v>262</v>
      </c>
      <c r="D37" s="124"/>
      <c r="E37" s="124"/>
      <c r="F37" s="120"/>
      <c r="G37" s="308"/>
      <c r="H37" s="172"/>
      <c r="I37" s="124">
        <v>56</v>
      </c>
      <c r="J37" s="120">
        <v>4</v>
      </c>
      <c r="K37" s="121" t="s">
        <v>67</v>
      </c>
      <c r="L37" s="124"/>
      <c r="M37" s="124"/>
      <c r="N37" s="120"/>
      <c r="O37" s="176"/>
      <c r="P37" s="172"/>
      <c r="Q37" s="124"/>
      <c r="R37" s="120"/>
      <c r="S37" s="121"/>
      <c r="T37" s="124"/>
      <c r="U37" s="124"/>
      <c r="V37" s="178"/>
      <c r="W37" s="179"/>
      <c r="X37" s="124"/>
      <c r="Y37" s="124"/>
      <c r="Z37" s="120"/>
      <c r="AA37" s="121"/>
      <c r="AB37" s="124"/>
      <c r="AC37" s="124"/>
      <c r="AD37" s="120"/>
      <c r="AE37" s="121"/>
      <c r="AF37" s="124"/>
      <c r="AG37" s="124"/>
      <c r="AH37" s="120"/>
      <c r="AI37" s="121"/>
      <c r="AJ37" s="119">
        <f t="shared" ref="AJ37:AJ43" si="25">SUM(D37,H37,L37,P37,T37,X37,AB37,AF37)</f>
        <v>0</v>
      </c>
      <c r="AK37" s="119">
        <f t="shared" ref="AK37:AK43" si="26">SUM(E37,I37,M37,Q37,U37,Y37,AC37,AG37)</f>
        <v>56</v>
      </c>
      <c r="AL37" s="203">
        <f t="shared" ref="AL37:AL43" si="27">SUM(F37,J37,N37,R37,V37,Z37,AD37,AH37)</f>
        <v>4</v>
      </c>
      <c r="AM37" s="154">
        <f t="shared" ref="AM37:AM43" si="28">SUM(AJ37,AK37)</f>
        <v>56</v>
      </c>
      <c r="AN37" s="236" t="s">
        <v>521</v>
      </c>
      <c r="AO37" s="829" t="s">
        <v>603</v>
      </c>
    </row>
    <row r="38" spans="1:41" s="222" customFormat="1" x14ac:dyDescent="0.2">
      <c r="A38" s="1063" t="s">
        <v>680</v>
      </c>
      <c r="B38" s="428" t="s">
        <v>1</v>
      </c>
      <c r="C38" s="1062" t="s">
        <v>198</v>
      </c>
      <c r="D38" s="124"/>
      <c r="E38" s="124"/>
      <c r="F38" s="120"/>
      <c r="G38" s="308"/>
      <c r="H38" s="172"/>
      <c r="I38" s="124"/>
      <c r="J38" s="120"/>
      <c r="K38" s="121"/>
      <c r="L38" s="124"/>
      <c r="M38" s="124">
        <v>28</v>
      </c>
      <c r="N38" s="120">
        <v>2</v>
      </c>
      <c r="O38" s="176" t="s">
        <v>67</v>
      </c>
      <c r="P38" s="172"/>
      <c r="Q38" s="124"/>
      <c r="R38" s="120"/>
      <c r="S38" s="121"/>
      <c r="T38" s="124"/>
      <c r="U38" s="124"/>
      <c r="V38" s="178"/>
      <c r="W38" s="179"/>
      <c r="X38" s="124"/>
      <c r="Y38" s="124"/>
      <c r="Z38" s="120"/>
      <c r="AA38" s="121"/>
      <c r="AB38" s="124"/>
      <c r="AC38" s="124"/>
      <c r="AD38" s="120"/>
      <c r="AE38" s="121"/>
      <c r="AF38" s="124"/>
      <c r="AG38" s="124"/>
      <c r="AH38" s="120"/>
      <c r="AI38" s="121"/>
      <c r="AJ38" s="119">
        <f t="shared" si="25"/>
        <v>0</v>
      </c>
      <c r="AK38" s="119">
        <f t="shared" si="26"/>
        <v>28</v>
      </c>
      <c r="AL38" s="203">
        <f t="shared" si="27"/>
        <v>2</v>
      </c>
      <c r="AM38" s="154">
        <f t="shared" si="28"/>
        <v>28</v>
      </c>
      <c r="AN38" s="236" t="s">
        <v>521</v>
      </c>
      <c r="AO38" s="1057" t="s">
        <v>771</v>
      </c>
    </row>
    <row r="39" spans="1:41" s="222" customFormat="1" x14ac:dyDescent="0.2">
      <c r="A39" s="1065" t="s">
        <v>681</v>
      </c>
      <c r="B39" s="115" t="s">
        <v>1</v>
      </c>
      <c r="C39" s="1066" t="s">
        <v>199</v>
      </c>
      <c r="D39" s="124"/>
      <c r="E39" s="124"/>
      <c r="F39" s="120"/>
      <c r="G39" s="308"/>
      <c r="H39" s="172"/>
      <c r="I39" s="124"/>
      <c r="J39" s="120"/>
      <c r="K39" s="121"/>
      <c r="L39" s="124"/>
      <c r="M39" s="124"/>
      <c r="N39" s="120"/>
      <c r="O39" s="176"/>
      <c r="P39" s="172"/>
      <c r="Q39" s="124">
        <v>28</v>
      </c>
      <c r="R39" s="120">
        <v>2</v>
      </c>
      <c r="S39" s="121" t="s">
        <v>67</v>
      </c>
      <c r="T39" s="124"/>
      <c r="U39" s="124"/>
      <c r="V39" s="120"/>
      <c r="W39" s="121"/>
      <c r="X39" s="124"/>
      <c r="Y39" s="124"/>
      <c r="Z39" s="120"/>
      <c r="AA39" s="121"/>
      <c r="AB39" s="124"/>
      <c r="AC39" s="124"/>
      <c r="AD39" s="120"/>
      <c r="AE39" s="121"/>
      <c r="AF39" s="124"/>
      <c r="AG39" s="124"/>
      <c r="AH39" s="120"/>
      <c r="AI39" s="121"/>
      <c r="AJ39" s="119">
        <f t="shared" si="25"/>
        <v>0</v>
      </c>
      <c r="AK39" s="119">
        <f t="shared" si="26"/>
        <v>28</v>
      </c>
      <c r="AL39" s="203">
        <f t="shared" si="27"/>
        <v>2</v>
      </c>
      <c r="AM39" s="154">
        <f t="shared" si="28"/>
        <v>28</v>
      </c>
      <c r="AN39" s="236" t="s">
        <v>521</v>
      </c>
      <c r="AO39" s="1064" t="s">
        <v>604</v>
      </c>
    </row>
    <row r="40" spans="1:41" s="222" customFormat="1" x14ac:dyDescent="0.2">
      <c r="A40" s="1044" t="s">
        <v>682</v>
      </c>
      <c r="B40" s="115" t="s">
        <v>1</v>
      </c>
      <c r="C40" s="1067" t="s">
        <v>200</v>
      </c>
      <c r="D40" s="124"/>
      <c r="E40" s="124"/>
      <c r="F40" s="120"/>
      <c r="G40" s="308"/>
      <c r="H40" s="172"/>
      <c r="I40" s="124"/>
      <c r="J40" s="120"/>
      <c r="K40" s="121"/>
      <c r="L40" s="124"/>
      <c r="M40" s="124"/>
      <c r="N40" s="120"/>
      <c r="O40" s="176"/>
      <c r="P40" s="172"/>
      <c r="Q40" s="124"/>
      <c r="R40" s="120"/>
      <c r="S40" s="121"/>
      <c r="T40" s="124"/>
      <c r="U40" s="124">
        <v>28</v>
      </c>
      <c r="V40" s="178">
        <v>2</v>
      </c>
      <c r="W40" s="179" t="s">
        <v>67</v>
      </c>
      <c r="X40" s="124"/>
      <c r="Y40" s="124"/>
      <c r="Z40" s="120"/>
      <c r="AA40" s="121"/>
      <c r="AB40" s="124"/>
      <c r="AC40" s="124"/>
      <c r="AD40" s="120"/>
      <c r="AE40" s="121"/>
      <c r="AF40" s="124"/>
      <c r="AG40" s="124"/>
      <c r="AH40" s="120"/>
      <c r="AI40" s="121"/>
      <c r="AJ40" s="119">
        <f t="shared" si="25"/>
        <v>0</v>
      </c>
      <c r="AK40" s="119">
        <f t="shared" si="26"/>
        <v>28</v>
      </c>
      <c r="AL40" s="203">
        <f t="shared" si="27"/>
        <v>2</v>
      </c>
      <c r="AM40" s="154">
        <f t="shared" si="28"/>
        <v>28</v>
      </c>
      <c r="AN40" s="236" t="s">
        <v>521</v>
      </c>
      <c r="AO40" s="1057" t="s">
        <v>603</v>
      </c>
    </row>
    <row r="41" spans="1:41" s="222" customFormat="1" x14ac:dyDescent="0.2">
      <c r="A41" s="1044" t="s">
        <v>683</v>
      </c>
      <c r="B41" s="115" t="s">
        <v>1</v>
      </c>
      <c r="C41" s="1041" t="s">
        <v>201</v>
      </c>
      <c r="D41" s="124"/>
      <c r="E41" s="124"/>
      <c r="F41" s="120"/>
      <c r="G41" s="308"/>
      <c r="H41" s="172"/>
      <c r="I41" s="124"/>
      <c r="J41" s="120"/>
      <c r="K41" s="121"/>
      <c r="L41" s="124"/>
      <c r="M41" s="124"/>
      <c r="N41" s="120"/>
      <c r="O41" s="176"/>
      <c r="P41" s="172"/>
      <c r="Q41" s="124"/>
      <c r="R41" s="120"/>
      <c r="S41" s="121"/>
      <c r="T41" s="124"/>
      <c r="U41" s="124"/>
      <c r="V41" s="178"/>
      <c r="W41" s="179"/>
      <c r="X41" s="1043">
        <v>2</v>
      </c>
      <c r="Y41" s="1043">
        <v>26</v>
      </c>
      <c r="Z41" s="120">
        <v>2</v>
      </c>
      <c r="AA41" s="121" t="s">
        <v>67</v>
      </c>
      <c r="AB41" s="124"/>
      <c r="AC41" s="124"/>
      <c r="AD41" s="120"/>
      <c r="AE41" s="121"/>
      <c r="AF41" s="124"/>
      <c r="AG41" s="124"/>
      <c r="AH41" s="120"/>
      <c r="AI41" s="121"/>
      <c r="AJ41" s="119">
        <f t="shared" si="25"/>
        <v>2</v>
      </c>
      <c r="AK41" s="119">
        <f t="shared" si="26"/>
        <v>26</v>
      </c>
      <c r="AL41" s="203">
        <f t="shared" si="27"/>
        <v>2</v>
      </c>
      <c r="AM41" s="154">
        <f t="shared" si="28"/>
        <v>28</v>
      </c>
      <c r="AN41" s="236" t="s">
        <v>521</v>
      </c>
      <c r="AO41" s="1057" t="s">
        <v>604</v>
      </c>
    </row>
    <row r="42" spans="1:41" s="222" customFormat="1" x14ac:dyDescent="0.2">
      <c r="A42" s="1044" t="s">
        <v>684</v>
      </c>
      <c r="B42" s="428" t="s">
        <v>1</v>
      </c>
      <c r="C42" s="1041" t="s">
        <v>202</v>
      </c>
      <c r="D42" s="124"/>
      <c r="E42" s="124"/>
      <c r="F42" s="120"/>
      <c r="G42" s="308"/>
      <c r="H42" s="172"/>
      <c r="I42" s="124"/>
      <c r="J42" s="120"/>
      <c r="K42" s="121"/>
      <c r="L42" s="124"/>
      <c r="M42" s="124"/>
      <c r="N42" s="120"/>
      <c r="O42" s="176"/>
      <c r="P42" s="172"/>
      <c r="Q42" s="124"/>
      <c r="R42" s="120"/>
      <c r="S42" s="121"/>
      <c r="T42" s="124"/>
      <c r="U42" s="124"/>
      <c r="V42" s="429"/>
      <c r="W42" s="121"/>
      <c r="X42" s="124"/>
      <c r="Y42" s="124"/>
      <c r="Z42" s="120"/>
      <c r="AA42" s="121"/>
      <c r="AB42" s="124"/>
      <c r="AC42" s="124">
        <v>28</v>
      </c>
      <c r="AD42" s="120">
        <v>2</v>
      </c>
      <c r="AE42" s="121" t="s">
        <v>67</v>
      </c>
      <c r="AF42" s="124"/>
      <c r="AG42" s="124"/>
      <c r="AH42" s="120"/>
      <c r="AI42" s="121"/>
      <c r="AJ42" s="119">
        <f t="shared" si="25"/>
        <v>0</v>
      </c>
      <c r="AK42" s="119">
        <f t="shared" si="26"/>
        <v>28</v>
      </c>
      <c r="AL42" s="203">
        <f t="shared" si="27"/>
        <v>2</v>
      </c>
      <c r="AM42" s="154">
        <f t="shared" si="28"/>
        <v>28</v>
      </c>
      <c r="AN42" s="236" t="s">
        <v>521</v>
      </c>
      <c r="AO42" s="1057" t="s">
        <v>603</v>
      </c>
    </row>
    <row r="43" spans="1:41" s="222" customFormat="1" x14ac:dyDescent="0.2">
      <c r="A43" s="1044" t="s">
        <v>685</v>
      </c>
      <c r="B43" s="115" t="s">
        <v>1</v>
      </c>
      <c r="C43" s="1068" t="s">
        <v>203</v>
      </c>
      <c r="D43" s="124"/>
      <c r="E43" s="124"/>
      <c r="F43" s="120"/>
      <c r="G43" s="308"/>
      <c r="H43" s="172"/>
      <c r="I43" s="124"/>
      <c r="J43" s="120"/>
      <c r="K43" s="121"/>
      <c r="L43" s="124"/>
      <c r="M43" s="124"/>
      <c r="N43" s="120"/>
      <c r="O43" s="176"/>
      <c r="P43" s="172"/>
      <c r="Q43" s="124"/>
      <c r="R43" s="120"/>
      <c r="S43" s="121"/>
      <c r="T43" s="124"/>
      <c r="U43" s="430"/>
      <c r="V43" s="235"/>
      <c r="W43" s="431"/>
      <c r="X43" s="138"/>
      <c r="Y43" s="124"/>
      <c r="Z43" s="178"/>
      <c r="AA43" s="187"/>
      <c r="AB43" s="138"/>
      <c r="AC43" s="124"/>
      <c r="AD43" s="178"/>
      <c r="AE43" s="187"/>
      <c r="AF43" s="1102">
        <v>2</v>
      </c>
      <c r="AG43" s="1043">
        <v>18</v>
      </c>
      <c r="AH43" s="178">
        <v>2</v>
      </c>
      <c r="AI43" s="175" t="s">
        <v>67</v>
      </c>
      <c r="AJ43" s="118">
        <f t="shared" si="25"/>
        <v>2</v>
      </c>
      <c r="AK43" s="119">
        <f t="shared" si="26"/>
        <v>18</v>
      </c>
      <c r="AL43" s="203">
        <f t="shared" si="27"/>
        <v>2</v>
      </c>
      <c r="AM43" s="154">
        <f t="shared" si="28"/>
        <v>20</v>
      </c>
      <c r="AN43" s="236" t="s">
        <v>521</v>
      </c>
      <c r="AO43" s="1057" t="s">
        <v>771</v>
      </c>
    </row>
    <row r="44" spans="1:41" x14ac:dyDescent="0.2">
      <c r="A44" s="947" t="s">
        <v>548</v>
      </c>
      <c r="B44" s="115" t="s">
        <v>1</v>
      </c>
      <c r="C44" s="949" t="s">
        <v>549</v>
      </c>
      <c r="D44" s="124"/>
      <c r="E44" s="124"/>
      <c r="F44" s="120"/>
      <c r="G44" s="308"/>
      <c r="H44" s="172"/>
      <c r="I44" s="124">
        <v>28</v>
      </c>
      <c r="J44" s="120">
        <v>2</v>
      </c>
      <c r="K44" s="121" t="s">
        <v>67</v>
      </c>
      <c r="L44" s="124"/>
      <c r="M44" s="124"/>
      <c r="N44" s="120"/>
      <c r="O44" s="176"/>
      <c r="P44" s="172"/>
      <c r="Q44" s="124"/>
      <c r="R44" s="120"/>
      <c r="S44" s="121"/>
      <c r="T44" s="124"/>
      <c r="U44" s="124"/>
      <c r="V44" s="178"/>
      <c r="W44" s="179"/>
      <c r="X44" s="124"/>
      <c r="Y44" s="124"/>
      <c r="Z44" s="120"/>
      <c r="AA44" s="121"/>
      <c r="AB44" s="124"/>
      <c r="AC44" s="124"/>
      <c r="AD44" s="120"/>
      <c r="AE44" s="121"/>
      <c r="AF44" s="124"/>
      <c r="AG44" s="124"/>
      <c r="AH44" s="120"/>
      <c r="AI44" s="121"/>
      <c r="AJ44" s="119">
        <f t="shared" ref="AJ44" si="29">SUM(D44,H44,L44,P44,T44,X44,AB44,AF44)</f>
        <v>0</v>
      </c>
      <c r="AK44" s="119">
        <f t="shared" ref="AK44" si="30">SUM(E44,I44,M44,Q44,U44,Y44,AC44,AG44)</f>
        <v>28</v>
      </c>
      <c r="AL44" s="203">
        <f t="shared" ref="AL44" si="31">SUM(F44,J44,N44,R44,V44,Z44,AD44,AH44)</f>
        <v>2</v>
      </c>
      <c r="AM44" s="154">
        <f t="shared" ref="AM44" si="32">SUM(AJ44,AK44)</f>
        <v>28</v>
      </c>
      <c r="AN44" s="236" t="s">
        <v>521</v>
      </c>
      <c r="AO44" s="829" t="s">
        <v>550</v>
      </c>
    </row>
    <row r="45" spans="1:41" x14ac:dyDescent="0.2">
      <c r="A45" s="1058" t="s">
        <v>29</v>
      </c>
      <c r="B45" s="432" t="s">
        <v>1</v>
      </c>
      <c r="C45" s="1059" t="s">
        <v>204</v>
      </c>
      <c r="D45" s="135"/>
      <c r="E45" s="135"/>
      <c r="F45" s="136"/>
      <c r="G45" s="433"/>
      <c r="H45" s="138"/>
      <c r="I45" s="135"/>
      <c r="J45" s="136"/>
      <c r="K45" s="139"/>
      <c r="L45" s="138">
        <v>14</v>
      </c>
      <c r="M45" s="135">
        <v>28</v>
      </c>
      <c r="N45" s="136">
        <v>2</v>
      </c>
      <c r="O45" s="139" t="s">
        <v>102</v>
      </c>
      <c r="P45" s="138"/>
      <c r="Q45" s="135"/>
      <c r="R45" s="136"/>
      <c r="S45" s="139"/>
      <c r="T45" s="135"/>
      <c r="U45" s="135"/>
      <c r="V45" s="136"/>
      <c r="W45" s="139"/>
      <c r="X45" s="135"/>
      <c r="Y45" s="135"/>
      <c r="Z45" s="136"/>
      <c r="AA45" s="139"/>
      <c r="AB45" s="135"/>
      <c r="AC45" s="135"/>
      <c r="AD45" s="136"/>
      <c r="AE45" s="139"/>
      <c r="AF45" s="135"/>
      <c r="AG45" s="135"/>
      <c r="AH45" s="136"/>
      <c r="AI45" s="139"/>
      <c r="AJ45" s="162">
        <f t="shared" ref="AJ45:AJ52" si="33">SUM(D45,H45,L45,P45,T45,X45)</f>
        <v>14</v>
      </c>
      <c r="AK45" s="162">
        <f t="shared" ref="AK45:AK52" si="34">SUM(E45,I45,M45,Q45,U45,Y45)</f>
        <v>28</v>
      </c>
      <c r="AL45" s="234">
        <f t="shared" ref="AL45:AL52" si="35">SUM(F45,J45,N45,R45,V45,Z45)</f>
        <v>2</v>
      </c>
      <c r="AM45" s="376">
        <f t="shared" ref="AM45:AM52" si="36">SUM(AJ45,AK45)</f>
        <v>42</v>
      </c>
      <c r="AN45" s="245" t="s">
        <v>533</v>
      </c>
      <c r="AO45" s="1057" t="s">
        <v>768</v>
      </c>
    </row>
    <row r="46" spans="1:41" x14ac:dyDescent="0.2">
      <c r="A46" s="1058" t="s">
        <v>28</v>
      </c>
      <c r="B46" s="432" t="s">
        <v>1</v>
      </c>
      <c r="C46" s="1059" t="s">
        <v>205</v>
      </c>
      <c r="D46" s="135"/>
      <c r="E46" s="135"/>
      <c r="F46" s="136"/>
      <c r="G46" s="433"/>
      <c r="H46" s="138"/>
      <c r="I46" s="135"/>
      <c r="J46" s="136"/>
      <c r="K46" s="139"/>
      <c r="L46" s="135"/>
      <c r="M46" s="135"/>
      <c r="N46" s="136"/>
      <c r="O46" s="187"/>
      <c r="P46" s="135">
        <v>14</v>
      </c>
      <c r="Q46" s="135">
        <v>28</v>
      </c>
      <c r="R46" s="136">
        <v>2</v>
      </c>
      <c r="S46" s="187" t="s">
        <v>102</v>
      </c>
      <c r="T46" s="135"/>
      <c r="U46" s="135"/>
      <c r="V46" s="136"/>
      <c r="W46" s="139"/>
      <c r="X46" s="135"/>
      <c r="Y46" s="135"/>
      <c r="Z46" s="136"/>
      <c r="AA46" s="139"/>
      <c r="AB46" s="135"/>
      <c r="AC46" s="135"/>
      <c r="AD46" s="136"/>
      <c r="AE46" s="139"/>
      <c r="AF46" s="135"/>
      <c r="AG46" s="135"/>
      <c r="AH46" s="136"/>
      <c r="AI46" s="139"/>
      <c r="AJ46" s="162">
        <f t="shared" si="33"/>
        <v>14</v>
      </c>
      <c r="AK46" s="162">
        <f t="shared" si="34"/>
        <v>28</v>
      </c>
      <c r="AL46" s="234">
        <f t="shared" si="35"/>
        <v>2</v>
      </c>
      <c r="AM46" s="376">
        <f t="shared" si="36"/>
        <v>42</v>
      </c>
      <c r="AN46" s="245" t="s">
        <v>533</v>
      </c>
      <c r="AO46" s="1057" t="s">
        <v>768</v>
      </c>
    </row>
    <row r="47" spans="1:41" x14ac:dyDescent="0.2">
      <c r="A47" s="1058" t="s">
        <v>30</v>
      </c>
      <c r="B47" s="432" t="s">
        <v>1</v>
      </c>
      <c r="C47" s="1059" t="s">
        <v>206</v>
      </c>
      <c r="D47" s="135"/>
      <c r="E47" s="135"/>
      <c r="F47" s="136"/>
      <c r="G47" s="433"/>
      <c r="H47" s="138"/>
      <c r="I47" s="135"/>
      <c r="J47" s="136"/>
      <c r="K47" s="139"/>
      <c r="L47" s="135"/>
      <c r="M47" s="135"/>
      <c r="N47" s="136"/>
      <c r="O47" s="187"/>
      <c r="P47" s="138"/>
      <c r="Q47" s="135"/>
      <c r="R47" s="136"/>
      <c r="S47" s="139"/>
      <c r="T47" s="138">
        <v>14</v>
      </c>
      <c r="U47" s="135">
        <v>28</v>
      </c>
      <c r="V47" s="136">
        <v>2</v>
      </c>
      <c r="W47" s="139" t="s">
        <v>263</v>
      </c>
      <c r="X47" s="135"/>
      <c r="Y47" s="135"/>
      <c r="Z47" s="136"/>
      <c r="AA47" s="139"/>
      <c r="AB47" s="135"/>
      <c r="AC47" s="135"/>
      <c r="AD47" s="136"/>
      <c r="AE47" s="139"/>
      <c r="AF47" s="135"/>
      <c r="AG47" s="135"/>
      <c r="AH47" s="136"/>
      <c r="AI47" s="139"/>
      <c r="AJ47" s="162">
        <f t="shared" si="33"/>
        <v>14</v>
      </c>
      <c r="AK47" s="162">
        <f t="shared" si="34"/>
        <v>28</v>
      </c>
      <c r="AL47" s="234">
        <f t="shared" si="35"/>
        <v>2</v>
      </c>
      <c r="AM47" s="376">
        <f t="shared" si="36"/>
        <v>42</v>
      </c>
      <c r="AN47" s="245" t="s">
        <v>533</v>
      </c>
      <c r="AO47" s="1057" t="s">
        <v>769</v>
      </c>
    </row>
    <row r="48" spans="1:41" s="221" customFormat="1" x14ac:dyDescent="0.2">
      <c r="A48" s="1058" t="s">
        <v>31</v>
      </c>
      <c r="B48" s="432" t="s">
        <v>1</v>
      </c>
      <c r="C48" s="1059" t="s">
        <v>207</v>
      </c>
      <c r="D48" s="135"/>
      <c r="E48" s="135"/>
      <c r="F48" s="136"/>
      <c r="G48" s="433"/>
      <c r="H48" s="138"/>
      <c r="I48" s="135"/>
      <c r="J48" s="136"/>
      <c r="K48" s="139"/>
      <c r="L48" s="135"/>
      <c r="M48" s="135"/>
      <c r="N48" s="136"/>
      <c r="O48" s="187"/>
      <c r="P48" s="138"/>
      <c r="Q48" s="135"/>
      <c r="R48" s="136"/>
      <c r="S48" s="139"/>
      <c r="T48" s="135"/>
      <c r="U48" s="135"/>
      <c r="V48" s="136"/>
      <c r="W48" s="139"/>
      <c r="X48" s="135">
        <v>14</v>
      </c>
      <c r="Y48" s="135">
        <v>28</v>
      </c>
      <c r="Z48" s="715">
        <v>2</v>
      </c>
      <c r="AA48" s="139" t="s">
        <v>102</v>
      </c>
      <c r="AB48" s="135"/>
      <c r="AC48" s="135"/>
      <c r="AD48" s="136"/>
      <c r="AE48" s="139"/>
      <c r="AF48" s="135"/>
      <c r="AG48" s="135"/>
      <c r="AH48" s="136"/>
      <c r="AI48" s="139"/>
      <c r="AJ48" s="162">
        <f t="shared" si="33"/>
        <v>14</v>
      </c>
      <c r="AK48" s="162">
        <f t="shared" si="34"/>
        <v>28</v>
      </c>
      <c r="AL48" s="234">
        <f t="shared" si="35"/>
        <v>2</v>
      </c>
      <c r="AM48" s="376">
        <f t="shared" si="36"/>
        <v>42</v>
      </c>
      <c r="AN48" s="245" t="s">
        <v>533</v>
      </c>
      <c r="AO48" s="1057" t="s">
        <v>769</v>
      </c>
    </row>
    <row r="49" spans="1:41" x14ac:dyDescent="0.2">
      <c r="A49" s="946" t="s">
        <v>261</v>
      </c>
      <c r="B49" s="432" t="s">
        <v>1</v>
      </c>
      <c r="C49" s="950" t="s">
        <v>260</v>
      </c>
      <c r="D49" s="135"/>
      <c r="E49" s="135"/>
      <c r="F49" s="136"/>
      <c r="G49" s="433"/>
      <c r="H49" s="138"/>
      <c r="I49" s="135"/>
      <c r="J49" s="136"/>
      <c r="K49" s="139"/>
      <c r="L49" s="135"/>
      <c r="M49" s="135"/>
      <c r="N49" s="136"/>
      <c r="O49" s="187"/>
      <c r="P49" s="138"/>
      <c r="Q49" s="135"/>
      <c r="R49" s="136"/>
      <c r="S49" s="139"/>
      <c r="T49" s="135"/>
      <c r="U49" s="135"/>
      <c r="V49" s="136"/>
      <c r="W49" s="139"/>
      <c r="X49" s="135"/>
      <c r="Y49" s="135"/>
      <c r="Z49" s="136"/>
      <c r="AA49" s="139"/>
      <c r="AB49" s="135"/>
      <c r="AC49" s="135">
        <v>28</v>
      </c>
      <c r="AD49" s="136">
        <v>2</v>
      </c>
      <c r="AE49" s="139" t="s">
        <v>213</v>
      </c>
      <c r="AF49" s="135"/>
      <c r="AG49" s="135"/>
      <c r="AH49" s="136"/>
      <c r="AI49" s="139"/>
      <c r="AJ49" s="162">
        <f>SUM(AB49)</f>
        <v>0</v>
      </c>
      <c r="AK49" s="162">
        <f>SUM(AC49)</f>
        <v>28</v>
      </c>
      <c r="AL49" s="234">
        <f>SUM(AD49)</f>
        <v>2</v>
      </c>
      <c r="AM49" s="376">
        <f t="shared" ref="AM49" si="37">SUM(AJ49,AK49)</f>
        <v>28</v>
      </c>
      <c r="AN49" s="245" t="s">
        <v>533</v>
      </c>
      <c r="AO49" s="829" t="s">
        <v>433</v>
      </c>
    </row>
    <row r="50" spans="1:41" x14ac:dyDescent="0.2">
      <c r="A50" s="946" t="s">
        <v>605</v>
      </c>
      <c r="B50" s="432" t="s">
        <v>1</v>
      </c>
      <c r="C50" s="950" t="s">
        <v>214</v>
      </c>
      <c r="D50" s="135"/>
      <c r="E50" s="135"/>
      <c r="F50" s="136"/>
      <c r="G50" s="433"/>
      <c r="H50" s="138"/>
      <c r="I50" s="135"/>
      <c r="J50" s="136"/>
      <c r="K50" s="139"/>
      <c r="L50" s="135"/>
      <c r="M50" s="135"/>
      <c r="N50" s="136"/>
      <c r="O50" s="187"/>
      <c r="P50" s="138"/>
      <c r="Q50" s="135"/>
      <c r="R50" s="136"/>
      <c r="S50" s="139"/>
      <c r="T50" s="135"/>
      <c r="U50" s="135"/>
      <c r="V50" s="136"/>
      <c r="W50" s="139"/>
      <c r="X50" s="135"/>
      <c r="Y50" s="135"/>
      <c r="Z50" s="136"/>
      <c r="AA50" s="139"/>
      <c r="AB50" s="135"/>
      <c r="AC50" s="135"/>
      <c r="AD50" s="136"/>
      <c r="AE50" s="139"/>
      <c r="AF50" s="135"/>
      <c r="AG50" s="135">
        <v>20</v>
      </c>
      <c r="AH50" s="136">
        <v>2</v>
      </c>
      <c r="AI50" s="139" t="s">
        <v>267</v>
      </c>
      <c r="AJ50" s="162">
        <f>SUM(AF50)</f>
        <v>0</v>
      </c>
      <c r="AK50" s="162">
        <f>SUM(AG50)</f>
        <v>20</v>
      </c>
      <c r="AL50" s="234">
        <f>SUM(AH50)</f>
        <v>2</v>
      </c>
      <c r="AM50" s="376">
        <f t="shared" ref="AM50" si="38">SUM(AJ50,AK50)</f>
        <v>20</v>
      </c>
      <c r="AN50" s="245" t="s">
        <v>533</v>
      </c>
      <c r="AO50" s="829" t="s">
        <v>433</v>
      </c>
    </row>
    <row r="51" spans="1:41" s="221" customFormat="1" x14ac:dyDescent="0.2">
      <c r="A51" s="946" t="s">
        <v>129</v>
      </c>
      <c r="B51" s="432" t="s">
        <v>1</v>
      </c>
      <c r="C51" s="950" t="s">
        <v>208</v>
      </c>
      <c r="D51" s="135"/>
      <c r="E51" s="135"/>
      <c r="F51" s="136"/>
      <c r="G51" s="433"/>
      <c r="H51" s="138"/>
      <c r="I51" s="135"/>
      <c r="J51" s="136"/>
      <c r="K51" s="139"/>
      <c r="L51" s="135">
        <v>14</v>
      </c>
      <c r="M51" s="135">
        <v>28</v>
      </c>
      <c r="N51" s="136">
        <v>3</v>
      </c>
      <c r="O51" s="187" t="s">
        <v>247</v>
      </c>
      <c r="P51" s="138"/>
      <c r="Q51" s="135"/>
      <c r="R51" s="136"/>
      <c r="S51" s="139"/>
      <c r="T51" s="135"/>
      <c r="U51" s="135"/>
      <c r="V51" s="136"/>
      <c r="W51" s="139"/>
      <c r="X51" s="135"/>
      <c r="Y51" s="135"/>
      <c r="Z51" s="136"/>
      <c r="AA51" s="139"/>
      <c r="AB51" s="135"/>
      <c r="AC51" s="135"/>
      <c r="AD51" s="136"/>
      <c r="AE51" s="139"/>
      <c r="AF51" s="135"/>
      <c r="AG51" s="135"/>
      <c r="AH51" s="136"/>
      <c r="AI51" s="139"/>
      <c r="AJ51" s="162">
        <f t="shared" si="33"/>
        <v>14</v>
      </c>
      <c r="AK51" s="162">
        <f t="shared" si="34"/>
        <v>28</v>
      </c>
      <c r="AL51" s="234">
        <f t="shared" si="35"/>
        <v>3</v>
      </c>
      <c r="AM51" s="376">
        <f t="shared" si="36"/>
        <v>42</v>
      </c>
      <c r="AN51" s="245" t="s">
        <v>424</v>
      </c>
      <c r="AO51" s="829" t="s">
        <v>534</v>
      </c>
    </row>
    <row r="52" spans="1:41" s="221" customFormat="1" x14ac:dyDescent="0.2">
      <c r="A52" s="946" t="s">
        <v>130</v>
      </c>
      <c r="B52" s="432" t="s">
        <v>1</v>
      </c>
      <c r="C52" s="950" t="s">
        <v>209</v>
      </c>
      <c r="D52" s="135"/>
      <c r="E52" s="135"/>
      <c r="F52" s="136"/>
      <c r="G52" s="433"/>
      <c r="H52" s="138"/>
      <c r="I52" s="135"/>
      <c r="J52" s="136"/>
      <c r="K52" s="139"/>
      <c r="L52" s="135"/>
      <c r="M52" s="135"/>
      <c r="N52" s="136"/>
      <c r="O52" s="187"/>
      <c r="P52" s="138">
        <v>14</v>
      </c>
      <c r="Q52" s="135">
        <v>28</v>
      </c>
      <c r="R52" s="136">
        <v>2</v>
      </c>
      <c r="S52" s="139" t="s">
        <v>247</v>
      </c>
      <c r="T52" s="135"/>
      <c r="U52" s="135"/>
      <c r="V52" s="136"/>
      <c r="W52" s="139"/>
      <c r="X52" s="135"/>
      <c r="Y52" s="135"/>
      <c r="Z52" s="136"/>
      <c r="AA52" s="139"/>
      <c r="AB52" s="135"/>
      <c r="AC52" s="135"/>
      <c r="AD52" s="136"/>
      <c r="AE52" s="139"/>
      <c r="AF52" s="135"/>
      <c r="AG52" s="135"/>
      <c r="AH52" s="136"/>
      <c r="AI52" s="139"/>
      <c r="AJ52" s="162">
        <f t="shared" si="33"/>
        <v>14</v>
      </c>
      <c r="AK52" s="162">
        <f t="shared" si="34"/>
        <v>28</v>
      </c>
      <c r="AL52" s="234">
        <f t="shared" si="35"/>
        <v>2</v>
      </c>
      <c r="AM52" s="376">
        <f t="shared" si="36"/>
        <v>42</v>
      </c>
      <c r="AN52" s="245" t="s">
        <v>424</v>
      </c>
      <c r="AO52" s="829" t="s">
        <v>534</v>
      </c>
    </row>
    <row r="53" spans="1:41" s="221" customFormat="1" x14ac:dyDescent="0.2">
      <c r="A53" s="946" t="s">
        <v>131</v>
      </c>
      <c r="B53" s="432" t="s">
        <v>1</v>
      </c>
      <c r="C53" s="950" t="s">
        <v>238</v>
      </c>
      <c r="D53" s="135"/>
      <c r="E53" s="135"/>
      <c r="F53" s="136"/>
      <c r="G53" s="433"/>
      <c r="H53" s="138"/>
      <c r="I53" s="135"/>
      <c r="J53" s="136"/>
      <c r="K53" s="139"/>
      <c r="L53" s="135"/>
      <c r="M53" s="135"/>
      <c r="N53" s="136"/>
      <c r="O53" s="187"/>
      <c r="P53" s="138"/>
      <c r="Q53" s="135"/>
      <c r="R53" s="136"/>
      <c r="S53" s="139"/>
      <c r="T53" s="135">
        <v>14</v>
      </c>
      <c r="U53" s="135">
        <v>14</v>
      </c>
      <c r="V53" s="136">
        <v>3</v>
      </c>
      <c r="W53" s="139" t="s">
        <v>239</v>
      </c>
      <c r="X53" s="135"/>
      <c r="Y53" s="135"/>
      <c r="Z53" s="136"/>
      <c r="AA53" s="139"/>
      <c r="AB53" s="135"/>
      <c r="AC53" s="135"/>
      <c r="AD53" s="136"/>
      <c r="AE53" s="139"/>
      <c r="AF53" s="135"/>
      <c r="AG53" s="135"/>
      <c r="AH53" s="136"/>
      <c r="AI53" s="139"/>
      <c r="AJ53" s="162">
        <f t="shared" ref="AJ53:AJ59" si="39">SUM(D53,H53,L53,P53,T53,X53)</f>
        <v>14</v>
      </c>
      <c r="AK53" s="162">
        <f t="shared" ref="AK53:AK59" si="40">SUM(E53,I53,M53,Q53,U53,Y53)</f>
        <v>14</v>
      </c>
      <c r="AL53" s="234">
        <f t="shared" ref="AL53:AL59" si="41">SUM(F53,J53,N53,R53,V53,Z53)</f>
        <v>3</v>
      </c>
      <c r="AM53" s="376">
        <f t="shared" ref="AM53:AM62" si="42">SUM(AJ53,AK53)</f>
        <v>28</v>
      </c>
      <c r="AN53" s="245" t="s">
        <v>424</v>
      </c>
      <c r="AO53" s="829" t="s">
        <v>534</v>
      </c>
    </row>
    <row r="54" spans="1:41" s="221" customFormat="1" x14ac:dyDescent="0.2">
      <c r="A54" s="944" t="s">
        <v>178</v>
      </c>
      <c r="B54" s="432" t="s">
        <v>1</v>
      </c>
      <c r="C54" s="950" t="s">
        <v>210</v>
      </c>
      <c r="D54" s="135"/>
      <c r="E54" s="135"/>
      <c r="F54" s="136"/>
      <c r="G54" s="433"/>
      <c r="H54" s="138">
        <v>14</v>
      </c>
      <c r="I54" s="135">
        <v>14</v>
      </c>
      <c r="J54" s="136">
        <v>2</v>
      </c>
      <c r="K54" s="139" t="s">
        <v>1</v>
      </c>
      <c r="L54" s="135"/>
      <c r="M54" s="135"/>
      <c r="N54" s="136"/>
      <c r="O54" s="187"/>
      <c r="P54" s="138"/>
      <c r="Q54" s="135"/>
      <c r="R54" s="136"/>
      <c r="S54" s="139"/>
      <c r="T54" s="135"/>
      <c r="U54" s="135"/>
      <c r="V54" s="136"/>
      <c r="W54" s="139"/>
      <c r="X54" s="135"/>
      <c r="Y54" s="135"/>
      <c r="Z54" s="136"/>
      <c r="AA54" s="139"/>
      <c r="AB54" s="135"/>
      <c r="AC54" s="135"/>
      <c r="AD54" s="136"/>
      <c r="AE54" s="139"/>
      <c r="AF54" s="135"/>
      <c r="AG54" s="135"/>
      <c r="AH54" s="136"/>
      <c r="AI54" s="139"/>
      <c r="AJ54" s="162">
        <f t="shared" si="39"/>
        <v>14</v>
      </c>
      <c r="AK54" s="162">
        <f t="shared" si="40"/>
        <v>14</v>
      </c>
      <c r="AL54" s="234">
        <f t="shared" si="41"/>
        <v>2</v>
      </c>
      <c r="AM54" s="376">
        <f t="shared" si="42"/>
        <v>28</v>
      </c>
      <c r="AN54" s="245" t="s">
        <v>535</v>
      </c>
      <c r="AO54" s="829" t="s">
        <v>536</v>
      </c>
    </row>
    <row r="55" spans="1:41" s="221" customFormat="1" x14ac:dyDescent="0.2">
      <c r="A55" s="946" t="s">
        <v>132</v>
      </c>
      <c r="B55" s="432" t="s">
        <v>1</v>
      </c>
      <c r="C55" s="950" t="s">
        <v>211</v>
      </c>
      <c r="D55" s="135"/>
      <c r="E55" s="135"/>
      <c r="F55" s="136"/>
      <c r="G55" s="433"/>
      <c r="H55" s="138"/>
      <c r="I55" s="135"/>
      <c r="J55" s="136"/>
      <c r="K55" s="139"/>
      <c r="L55" s="135">
        <v>14</v>
      </c>
      <c r="M55" s="135">
        <v>14</v>
      </c>
      <c r="N55" s="136">
        <v>2</v>
      </c>
      <c r="O55" s="187" t="s">
        <v>1</v>
      </c>
      <c r="P55" s="138"/>
      <c r="Q55" s="135"/>
      <c r="R55" s="136"/>
      <c r="S55" s="139"/>
      <c r="T55" s="135"/>
      <c r="U55" s="135"/>
      <c r="V55" s="136"/>
      <c r="W55" s="139"/>
      <c r="X55" s="135"/>
      <c r="Y55" s="135"/>
      <c r="Z55" s="136"/>
      <c r="AA55" s="139"/>
      <c r="AB55" s="135"/>
      <c r="AC55" s="135"/>
      <c r="AD55" s="136"/>
      <c r="AE55" s="139"/>
      <c r="AF55" s="135"/>
      <c r="AG55" s="135"/>
      <c r="AH55" s="136"/>
      <c r="AI55" s="139"/>
      <c r="AJ55" s="162">
        <f t="shared" si="39"/>
        <v>14</v>
      </c>
      <c r="AK55" s="162">
        <f t="shared" si="40"/>
        <v>14</v>
      </c>
      <c r="AL55" s="234">
        <f t="shared" si="41"/>
        <v>2</v>
      </c>
      <c r="AM55" s="376">
        <f t="shared" si="42"/>
        <v>28</v>
      </c>
      <c r="AN55" s="245" t="s">
        <v>535</v>
      </c>
      <c r="AO55" s="829" t="s">
        <v>536</v>
      </c>
    </row>
    <row r="56" spans="1:41" s="221" customFormat="1" x14ac:dyDescent="0.2">
      <c r="A56" s="946" t="s">
        <v>68</v>
      </c>
      <c r="B56" s="432" t="s">
        <v>1</v>
      </c>
      <c r="C56" s="950" t="s">
        <v>215</v>
      </c>
      <c r="D56" s="135"/>
      <c r="E56" s="135"/>
      <c r="F56" s="136"/>
      <c r="G56" s="433"/>
      <c r="H56" s="138"/>
      <c r="I56" s="135"/>
      <c r="J56" s="136"/>
      <c r="K56" s="139"/>
      <c r="L56" s="135">
        <v>14</v>
      </c>
      <c r="M56" s="135">
        <v>28</v>
      </c>
      <c r="N56" s="136">
        <v>2</v>
      </c>
      <c r="O56" s="187" t="s">
        <v>102</v>
      </c>
      <c r="P56" s="138"/>
      <c r="Q56" s="135"/>
      <c r="R56" s="136"/>
      <c r="S56" s="139"/>
      <c r="T56" s="135"/>
      <c r="U56" s="135"/>
      <c r="V56" s="136"/>
      <c r="W56" s="139"/>
      <c r="X56" s="135"/>
      <c r="Y56" s="135"/>
      <c r="Z56" s="136"/>
      <c r="AA56" s="139"/>
      <c r="AB56" s="135"/>
      <c r="AC56" s="135"/>
      <c r="AD56" s="136"/>
      <c r="AE56" s="139"/>
      <c r="AF56" s="135"/>
      <c r="AG56" s="135"/>
      <c r="AH56" s="136"/>
      <c r="AI56" s="139"/>
      <c r="AJ56" s="162">
        <f t="shared" si="39"/>
        <v>14</v>
      </c>
      <c r="AK56" s="162">
        <f t="shared" si="40"/>
        <v>28</v>
      </c>
      <c r="AL56" s="234">
        <f t="shared" si="41"/>
        <v>2</v>
      </c>
      <c r="AM56" s="376">
        <f t="shared" si="42"/>
        <v>42</v>
      </c>
      <c r="AN56" s="245" t="s">
        <v>392</v>
      </c>
      <c r="AO56" s="829" t="s">
        <v>537</v>
      </c>
    </row>
    <row r="57" spans="1:41" s="221" customFormat="1" x14ac:dyDescent="0.2">
      <c r="A57" s="946" t="s">
        <v>99</v>
      </c>
      <c r="B57" s="432" t="s">
        <v>1</v>
      </c>
      <c r="C57" s="950" t="s">
        <v>216</v>
      </c>
      <c r="D57" s="135"/>
      <c r="E57" s="135"/>
      <c r="F57" s="136"/>
      <c r="G57" s="433"/>
      <c r="H57" s="138"/>
      <c r="I57" s="135"/>
      <c r="J57" s="136"/>
      <c r="K57" s="139"/>
      <c r="L57" s="135"/>
      <c r="M57" s="135"/>
      <c r="N57" s="136"/>
      <c r="O57" s="187"/>
      <c r="P57" s="135"/>
      <c r="Q57" s="135">
        <v>28</v>
      </c>
      <c r="R57" s="136">
        <v>2</v>
      </c>
      <c r="S57" s="139" t="s">
        <v>102</v>
      </c>
      <c r="T57" s="135"/>
      <c r="U57" s="135"/>
      <c r="V57" s="136"/>
      <c r="W57" s="139"/>
      <c r="X57" s="135"/>
      <c r="Y57" s="135"/>
      <c r="Z57" s="136"/>
      <c r="AA57" s="139"/>
      <c r="AB57" s="135"/>
      <c r="AC57" s="135"/>
      <c r="AD57" s="136"/>
      <c r="AE57" s="139"/>
      <c r="AF57" s="135"/>
      <c r="AG57" s="135"/>
      <c r="AH57" s="136"/>
      <c r="AI57" s="139"/>
      <c r="AJ57" s="162">
        <f t="shared" si="39"/>
        <v>0</v>
      </c>
      <c r="AK57" s="162">
        <f t="shared" si="40"/>
        <v>28</v>
      </c>
      <c r="AL57" s="234">
        <f t="shared" si="41"/>
        <v>2</v>
      </c>
      <c r="AM57" s="376">
        <f t="shared" si="42"/>
        <v>28</v>
      </c>
      <c r="AN57" s="245" t="s">
        <v>392</v>
      </c>
      <c r="AO57" s="829" t="s">
        <v>537</v>
      </c>
    </row>
    <row r="58" spans="1:41" s="221" customFormat="1" x14ac:dyDescent="0.2">
      <c r="A58" s="946" t="s">
        <v>133</v>
      </c>
      <c r="B58" s="432" t="s">
        <v>1</v>
      </c>
      <c r="C58" s="950" t="s">
        <v>217</v>
      </c>
      <c r="D58" s="135"/>
      <c r="E58" s="135"/>
      <c r="F58" s="136"/>
      <c r="G58" s="433"/>
      <c r="H58" s="138"/>
      <c r="I58" s="135"/>
      <c r="J58" s="136"/>
      <c r="K58" s="139"/>
      <c r="L58" s="135"/>
      <c r="M58" s="135"/>
      <c r="N58" s="136"/>
      <c r="O58" s="187"/>
      <c r="P58" s="138"/>
      <c r="Q58" s="135"/>
      <c r="R58" s="136"/>
      <c r="S58" s="139"/>
      <c r="T58" s="135">
        <v>28</v>
      </c>
      <c r="U58" s="135">
        <v>28</v>
      </c>
      <c r="V58" s="136">
        <v>3</v>
      </c>
      <c r="W58" s="139" t="s">
        <v>102</v>
      </c>
      <c r="X58" s="135"/>
      <c r="Y58" s="135"/>
      <c r="Z58" s="136"/>
      <c r="AA58" s="139"/>
      <c r="AB58" s="135"/>
      <c r="AC58" s="135"/>
      <c r="AD58" s="136"/>
      <c r="AE58" s="139"/>
      <c r="AF58" s="135"/>
      <c r="AG58" s="135"/>
      <c r="AH58" s="136"/>
      <c r="AI58" s="139"/>
      <c r="AJ58" s="162">
        <f t="shared" si="39"/>
        <v>28</v>
      </c>
      <c r="AK58" s="162">
        <f t="shared" si="40"/>
        <v>28</v>
      </c>
      <c r="AL58" s="234">
        <f t="shared" si="41"/>
        <v>3</v>
      </c>
      <c r="AM58" s="376">
        <f t="shared" si="42"/>
        <v>56</v>
      </c>
      <c r="AN58" s="960" t="s">
        <v>718</v>
      </c>
      <c r="AO58" s="829" t="s">
        <v>538</v>
      </c>
    </row>
    <row r="59" spans="1:41" x14ac:dyDescent="0.2">
      <c r="A59" s="1058" t="s">
        <v>134</v>
      </c>
      <c r="B59" s="432" t="s">
        <v>1</v>
      </c>
      <c r="C59" s="1059" t="s">
        <v>218</v>
      </c>
      <c r="D59" s="135"/>
      <c r="E59" s="135"/>
      <c r="F59" s="136"/>
      <c r="G59" s="433"/>
      <c r="H59" s="138"/>
      <c r="I59" s="135"/>
      <c r="J59" s="136"/>
      <c r="K59" s="139"/>
      <c r="L59" s="135"/>
      <c r="M59" s="135"/>
      <c r="N59" s="136"/>
      <c r="O59" s="187"/>
      <c r="P59" s="138"/>
      <c r="Q59" s="135"/>
      <c r="R59" s="136"/>
      <c r="S59" s="139"/>
      <c r="T59" s="135"/>
      <c r="U59" s="135"/>
      <c r="V59" s="136"/>
      <c r="W59" s="139"/>
      <c r="X59" s="135">
        <v>14</v>
      </c>
      <c r="Y59" s="135">
        <v>14</v>
      </c>
      <c r="Z59" s="136">
        <v>2</v>
      </c>
      <c r="AA59" s="139" t="s">
        <v>102</v>
      </c>
      <c r="AB59" s="135"/>
      <c r="AC59" s="135"/>
      <c r="AD59" s="136"/>
      <c r="AE59" s="139"/>
      <c r="AF59" s="135"/>
      <c r="AG59" s="135"/>
      <c r="AH59" s="136"/>
      <c r="AI59" s="139"/>
      <c r="AJ59" s="162">
        <f t="shared" si="39"/>
        <v>14</v>
      </c>
      <c r="AK59" s="162">
        <f t="shared" si="40"/>
        <v>14</v>
      </c>
      <c r="AL59" s="234">
        <f t="shared" si="41"/>
        <v>2</v>
      </c>
      <c r="AM59" s="376">
        <f t="shared" si="42"/>
        <v>28</v>
      </c>
      <c r="AN59" s="960" t="s">
        <v>718</v>
      </c>
      <c r="AO59" s="1057" t="s">
        <v>539</v>
      </c>
    </row>
    <row r="60" spans="1:41" x14ac:dyDescent="0.2">
      <c r="A60" s="946" t="s">
        <v>32</v>
      </c>
      <c r="B60" s="432" t="s">
        <v>1</v>
      </c>
      <c r="C60" s="950" t="s">
        <v>219</v>
      </c>
      <c r="D60" s="135"/>
      <c r="E60" s="135"/>
      <c r="F60" s="136"/>
      <c r="G60" s="433"/>
      <c r="H60" s="138"/>
      <c r="I60" s="135"/>
      <c r="J60" s="136"/>
      <c r="K60" s="139"/>
      <c r="L60" s="135"/>
      <c r="M60" s="135"/>
      <c r="N60" s="136"/>
      <c r="O60" s="187"/>
      <c r="P60" s="138"/>
      <c r="Q60" s="135"/>
      <c r="R60" s="136"/>
      <c r="S60" s="139"/>
      <c r="T60" s="135"/>
      <c r="U60" s="135"/>
      <c r="V60" s="136"/>
      <c r="W60" s="139"/>
      <c r="X60" s="135"/>
      <c r="Y60" s="135"/>
      <c r="Z60" s="136"/>
      <c r="AA60" s="139"/>
      <c r="AB60" s="135">
        <v>28</v>
      </c>
      <c r="AC60" s="135">
        <v>28</v>
      </c>
      <c r="AD60" s="136">
        <v>3</v>
      </c>
      <c r="AE60" s="139" t="s">
        <v>102</v>
      </c>
      <c r="AF60" s="135"/>
      <c r="AG60" s="135"/>
      <c r="AH60" s="136"/>
      <c r="AI60" s="139"/>
      <c r="AJ60" s="162">
        <f t="shared" ref="AJ60:AJ62" si="43">SUM(D60,H60,L60,P60,T60,X60,AB60,AF60)</f>
        <v>28</v>
      </c>
      <c r="AK60" s="162">
        <f t="shared" ref="AK60:AK62" si="44">SUM(E60,I60,M60,Q60,U60,Y60,AC60,AG60)</f>
        <v>28</v>
      </c>
      <c r="AL60" s="234">
        <f t="shared" ref="AL60:AL62" si="45">SUM(F60,J60,N60,R60,V60,Z60,AD60,AH60)</f>
        <v>3</v>
      </c>
      <c r="AM60" s="376">
        <f t="shared" si="42"/>
        <v>56</v>
      </c>
      <c r="AN60" s="960" t="s">
        <v>718</v>
      </c>
      <c r="AO60" s="829" t="s">
        <v>539</v>
      </c>
    </row>
    <row r="61" spans="1:41" s="221" customFormat="1" x14ac:dyDescent="0.2">
      <c r="A61" s="946" t="s">
        <v>33</v>
      </c>
      <c r="B61" s="432" t="s">
        <v>1</v>
      </c>
      <c r="C61" s="950" t="s">
        <v>220</v>
      </c>
      <c r="D61" s="135"/>
      <c r="E61" s="135"/>
      <c r="F61" s="136"/>
      <c r="G61" s="433"/>
      <c r="H61" s="138"/>
      <c r="I61" s="135"/>
      <c r="J61" s="136"/>
      <c r="K61" s="139"/>
      <c r="L61" s="135"/>
      <c r="M61" s="135"/>
      <c r="N61" s="136"/>
      <c r="O61" s="187"/>
      <c r="P61" s="138"/>
      <c r="Q61" s="135"/>
      <c r="R61" s="136"/>
      <c r="S61" s="139"/>
      <c r="T61" s="135"/>
      <c r="U61" s="135"/>
      <c r="V61" s="136"/>
      <c r="W61" s="139"/>
      <c r="X61" s="135"/>
      <c r="Y61" s="135"/>
      <c r="Z61" s="136"/>
      <c r="AA61" s="139"/>
      <c r="AB61" s="135"/>
      <c r="AC61" s="135"/>
      <c r="AD61" s="136"/>
      <c r="AE61" s="139"/>
      <c r="AF61" s="135">
        <v>10</v>
      </c>
      <c r="AG61" s="135">
        <v>30</v>
      </c>
      <c r="AH61" s="136">
        <v>3</v>
      </c>
      <c r="AI61" s="139" t="s">
        <v>102</v>
      </c>
      <c r="AJ61" s="162">
        <f t="shared" si="43"/>
        <v>10</v>
      </c>
      <c r="AK61" s="162">
        <f t="shared" si="44"/>
        <v>30</v>
      </c>
      <c r="AL61" s="234">
        <f t="shared" si="45"/>
        <v>3</v>
      </c>
      <c r="AM61" s="376">
        <f t="shared" si="42"/>
        <v>40</v>
      </c>
      <c r="AN61" s="960" t="s">
        <v>718</v>
      </c>
      <c r="AO61" s="961" t="s">
        <v>694</v>
      </c>
    </row>
    <row r="62" spans="1:41" s="221" customFormat="1" x14ac:dyDescent="0.2">
      <c r="A62" s="944" t="s">
        <v>37</v>
      </c>
      <c r="B62" s="432" t="s">
        <v>1</v>
      </c>
      <c r="C62" s="949" t="s">
        <v>223</v>
      </c>
      <c r="D62" s="135"/>
      <c r="E62" s="135"/>
      <c r="F62" s="136"/>
      <c r="G62" s="433"/>
      <c r="H62" s="138"/>
      <c r="I62" s="135"/>
      <c r="J62" s="136"/>
      <c r="K62" s="139"/>
      <c r="L62" s="135"/>
      <c r="M62" s="135"/>
      <c r="N62" s="136"/>
      <c r="O62" s="187"/>
      <c r="P62" s="138">
        <v>14</v>
      </c>
      <c r="Q62" s="135">
        <v>14</v>
      </c>
      <c r="R62" s="136">
        <v>2</v>
      </c>
      <c r="S62" s="139" t="s">
        <v>1</v>
      </c>
      <c r="T62" s="135"/>
      <c r="U62" s="135"/>
      <c r="V62" s="136"/>
      <c r="W62" s="139"/>
      <c r="X62" s="135"/>
      <c r="Y62" s="135"/>
      <c r="Z62" s="136"/>
      <c r="AA62" s="139"/>
      <c r="AB62" s="135"/>
      <c r="AC62" s="135"/>
      <c r="AD62" s="136"/>
      <c r="AE62" s="139"/>
      <c r="AF62" s="135"/>
      <c r="AG62" s="135"/>
      <c r="AH62" s="136"/>
      <c r="AI62" s="139"/>
      <c r="AJ62" s="162">
        <f t="shared" si="43"/>
        <v>14</v>
      </c>
      <c r="AK62" s="162">
        <f t="shared" si="44"/>
        <v>14</v>
      </c>
      <c r="AL62" s="234">
        <f t="shared" si="45"/>
        <v>2</v>
      </c>
      <c r="AM62" s="191">
        <f t="shared" si="42"/>
        <v>28</v>
      </c>
      <c r="AN62" s="960" t="s">
        <v>351</v>
      </c>
      <c r="AO62" s="829" t="s">
        <v>540</v>
      </c>
    </row>
    <row r="63" spans="1:41" x14ac:dyDescent="0.2">
      <c r="A63" s="948" t="s">
        <v>175</v>
      </c>
      <c r="B63" s="115" t="s">
        <v>1</v>
      </c>
      <c r="C63" s="957" t="s">
        <v>176</v>
      </c>
      <c r="D63" s="124"/>
      <c r="E63" s="124"/>
      <c r="F63" s="120"/>
      <c r="G63" s="308"/>
      <c r="H63" s="138">
        <v>14</v>
      </c>
      <c r="I63" s="135">
        <v>14</v>
      </c>
      <c r="J63" s="136">
        <v>2</v>
      </c>
      <c r="K63" s="139" t="s">
        <v>1</v>
      </c>
      <c r="L63" s="124"/>
      <c r="M63" s="124"/>
      <c r="N63" s="120"/>
      <c r="O63" s="176"/>
      <c r="P63" s="172"/>
      <c r="Q63" s="124"/>
      <c r="R63" s="120"/>
      <c r="S63" s="121"/>
      <c r="T63" s="124"/>
      <c r="U63" s="124"/>
      <c r="V63" s="178"/>
      <c r="W63" s="179"/>
      <c r="X63" s="124"/>
      <c r="Y63" s="124"/>
      <c r="Z63" s="120"/>
      <c r="AA63" s="121"/>
      <c r="AB63" s="124"/>
      <c r="AC63" s="124"/>
      <c r="AD63" s="120"/>
      <c r="AE63" s="121"/>
      <c r="AF63" s="124"/>
      <c r="AG63" s="124"/>
      <c r="AH63" s="120"/>
      <c r="AI63" s="121"/>
      <c r="AJ63" s="119">
        <f>SUM(D63,H63,L63,P63,T63,X63,AB63,AF63)</f>
        <v>14</v>
      </c>
      <c r="AK63" s="119">
        <f>SUM(E63,I63,M63,Q63,U63,Y63,AC63,AG63)</f>
        <v>14</v>
      </c>
      <c r="AL63" s="203">
        <f>SUM(F63,J63,N63,R63,V63,Z63,AD63,AH63)</f>
        <v>2</v>
      </c>
      <c r="AM63" s="154">
        <f>SUM(AJ63,AK63)</f>
        <v>28</v>
      </c>
      <c r="AN63" s="959" t="s">
        <v>686</v>
      </c>
      <c r="AO63" s="829" t="s">
        <v>607</v>
      </c>
    </row>
    <row r="64" spans="1:41" s="221" customFormat="1" x14ac:dyDescent="0.2">
      <c r="A64" s="946" t="s">
        <v>34</v>
      </c>
      <c r="B64" s="432" t="s">
        <v>1</v>
      </c>
      <c r="C64" s="950" t="s">
        <v>221</v>
      </c>
      <c r="D64" s="135"/>
      <c r="E64" s="135"/>
      <c r="F64" s="136"/>
      <c r="G64" s="433"/>
      <c r="H64" s="138"/>
      <c r="I64" s="135"/>
      <c r="J64" s="136"/>
      <c r="K64" s="139"/>
      <c r="L64" s="135"/>
      <c r="M64" s="135"/>
      <c r="N64" s="136"/>
      <c r="O64" s="187"/>
      <c r="P64" s="138"/>
      <c r="Q64" s="135"/>
      <c r="R64" s="136"/>
      <c r="S64" s="139"/>
      <c r="T64" s="135">
        <v>14</v>
      </c>
      <c r="U64" s="135">
        <v>14</v>
      </c>
      <c r="V64" s="136">
        <v>2</v>
      </c>
      <c r="W64" s="139" t="s">
        <v>1</v>
      </c>
      <c r="X64" s="135"/>
      <c r="Y64" s="135"/>
      <c r="Z64" s="136"/>
      <c r="AA64" s="139"/>
      <c r="AB64" s="135"/>
      <c r="AC64" s="135"/>
      <c r="AD64" s="136"/>
      <c r="AE64" s="139"/>
      <c r="AF64" s="135"/>
      <c r="AG64" s="135"/>
      <c r="AH64" s="136"/>
      <c r="AI64" s="139"/>
      <c r="AJ64" s="162">
        <f t="shared" ref="AJ64:AJ65" si="46">SUM(D64,H64,L64,P64,T64,X64)</f>
        <v>14</v>
      </c>
      <c r="AK64" s="162">
        <f t="shared" ref="AK64:AK65" si="47">SUM(E64,I64,M64,Q64,U64,Y64)</f>
        <v>14</v>
      </c>
      <c r="AL64" s="234">
        <f t="shared" ref="AL64:AL65" si="48">SUM(F64,J64,N64,R64,V64,Z64)</f>
        <v>2</v>
      </c>
      <c r="AM64" s="376">
        <f t="shared" ref="AM64:AM65" si="49">SUM(AJ64,AK64)</f>
        <v>28</v>
      </c>
      <c r="AN64" s="245" t="s">
        <v>351</v>
      </c>
      <c r="AO64" s="829" t="s">
        <v>527</v>
      </c>
    </row>
    <row r="65" spans="1:41" s="221" customFormat="1" x14ac:dyDescent="0.2">
      <c r="A65" s="946" t="s">
        <v>35</v>
      </c>
      <c r="B65" s="432" t="s">
        <v>1</v>
      </c>
      <c r="C65" s="950" t="s">
        <v>222</v>
      </c>
      <c r="D65" s="135"/>
      <c r="E65" s="135"/>
      <c r="F65" s="136"/>
      <c r="G65" s="433"/>
      <c r="H65" s="138"/>
      <c r="I65" s="135"/>
      <c r="J65" s="136"/>
      <c r="K65" s="139"/>
      <c r="L65" s="135"/>
      <c r="M65" s="135"/>
      <c r="N65" s="136"/>
      <c r="O65" s="187"/>
      <c r="P65" s="138"/>
      <c r="Q65" s="135"/>
      <c r="R65" s="136"/>
      <c r="S65" s="139"/>
      <c r="T65" s="135"/>
      <c r="U65" s="135"/>
      <c r="V65" s="136"/>
      <c r="W65" s="139"/>
      <c r="X65" s="135">
        <v>14</v>
      </c>
      <c r="Y65" s="135">
        <v>14</v>
      </c>
      <c r="Z65" s="136">
        <v>2</v>
      </c>
      <c r="AA65" s="139" t="s">
        <v>1</v>
      </c>
      <c r="AB65" s="135"/>
      <c r="AC65" s="135"/>
      <c r="AD65" s="136"/>
      <c r="AE65" s="139"/>
      <c r="AF65" s="135"/>
      <c r="AG65" s="135"/>
      <c r="AH65" s="136"/>
      <c r="AI65" s="139"/>
      <c r="AJ65" s="162">
        <f t="shared" si="46"/>
        <v>14</v>
      </c>
      <c r="AK65" s="162">
        <f t="shared" si="47"/>
        <v>14</v>
      </c>
      <c r="AL65" s="234">
        <f t="shared" si="48"/>
        <v>2</v>
      </c>
      <c r="AM65" s="376">
        <f t="shared" si="49"/>
        <v>28</v>
      </c>
      <c r="AN65" s="245" t="s">
        <v>351</v>
      </c>
      <c r="AO65" s="829" t="s">
        <v>527</v>
      </c>
    </row>
    <row r="66" spans="1:41" s="221" customFormat="1" x14ac:dyDescent="0.2">
      <c r="A66" s="944" t="s">
        <v>135</v>
      </c>
      <c r="B66" s="432" t="s">
        <v>1</v>
      </c>
      <c r="C66" s="949" t="s">
        <v>224</v>
      </c>
      <c r="D66" s="135"/>
      <c r="E66" s="135"/>
      <c r="F66" s="136"/>
      <c r="G66" s="433"/>
      <c r="H66" s="138"/>
      <c r="I66" s="135"/>
      <c r="J66" s="136"/>
      <c r="K66" s="139"/>
      <c r="L66" s="135"/>
      <c r="M66" s="135"/>
      <c r="N66" s="136"/>
      <c r="O66" s="187"/>
      <c r="P66" s="138"/>
      <c r="Q66" s="135"/>
      <c r="R66" s="136"/>
      <c r="S66" s="139"/>
      <c r="T66" s="135">
        <v>28</v>
      </c>
      <c r="U66" s="135"/>
      <c r="V66" s="136">
        <v>2</v>
      </c>
      <c r="W66" s="139" t="s">
        <v>1</v>
      </c>
      <c r="X66" s="135"/>
      <c r="Y66" s="135"/>
      <c r="Z66" s="136"/>
      <c r="AA66" s="139"/>
      <c r="AB66" s="135"/>
      <c r="AC66" s="135"/>
      <c r="AD66" s="136"/>
      <c r="AE66" s="139"/>
      <c r="AF66" s="135"/>
      <c r="AG66" s="135"/>
      <c r="AH66" s="136"/>
      <c r="AI66" s="139"/>
      <c r="AJ66" s="162">
        <f t="shared" ref="AJ66:AJ75" si="50">SUM(D66,H66,L66,P66,T66,X66,AB66,AF66)</f>
        <v>28</v>
      </c>
      <c r="AK66" s="162">
        <f t="shared" ref="AK66:AK75" si="51">SUM(E66,I66,M66,Q66,U66,Y66,AC66,AG66)</f>
        <v>0</v>
      </c>
      <c r="AL66" s="234">
        <f t="shared" ref="AL66:AL75" si="52">SUM(F66,J66,N66,R66,V66,Z66,AD66,AH66)</f>
        <v>2</v>
      </c>
      <c r="AM66" s="191">
        <f t="shared" ref="AM66:AM75" si="53">SUM(AJ66,AK66)</f>
        <v>28</v>
      </c>
      <c r="AN66" s="245" t="s">
        <v>351</v>
      </c>
      <c r="AO66" s="829" t="s">
        <v>541</v>
      </c>
    </row>
    <row r="67" spans="1:41" x14ac:dyDescent="0.2">
      <c r="A67" s="944" t="s">
        <v>104</v>
      </c>
      <c r="B67" s="432" t="s">
        <v>1</v>
      </c>
      <c r="C67" s="949" t="s">
        <v>225</v>
      </c>
      <c r="D67" s="135"/>
      <c r="E67" s="135"/>
      <c r="F67" s="136"/>
      <c r="G67" s="433"/>
      <c r="H67" s="138">
        <v>14</v>
      </c>
      <c r="I67" s="135">
        <v>14</v>
      </c>
      <c r="J67" s="136">
        <v>2</v>
      </c>
      <c r="K67" s="139" t="s">
        <v>1</v>
      </c>
      <c r="L67" s="135"/>
      <c r="M67" s="135"/>
      <c r="N67" s="136"/>
      <c r="O67" s="187"/>
      <c r="P67" s="138"/>
      <c r="Q67" s="135"/>
      <c r="R67" s="136"/>
      <c r="S67" s="139"/>
      <c r="T67" s="135"/>
      <c r="U67" s="135"/>
      <c r="V67" s="136"/>
      <c r="W67" s="139"/>
      <c r="X67" s="135"/>
      <c r="Y67" s="135"/>
      <c r="Z67" s="136"/>
      <c r="AA67" s="139"/>
      <c r="AB67" s="135"/>
      <c r="AC67" s="135"/>
      <c r="AD67" s="136"/>
      <c r="AE67" s="139"/>
      <c r="AF67" s="135"/>
      <c r="AG67" s="135"/>
      <c r="AH67" s="136"/>
      <c r="AI67" s="139"/>
      <c r="AJ67" s="162">
        <f t="shared" si="50"/>
        <v>14</v>
      </c>
      <c r="AK67" s="162">
        <f t="shared" si="51"/>
        <v>14</v>
      </c>
      <c r="AL67" s="234">
        <f t="shared" si="52"/>
        <v>2</v>
      </c>
      <c r="AM67" s="191">
        <f t="shared" si="53"/>
        <v>28</v>
      </c>
      <c r="AN67" s="245" t="s">
        <v>351</v>
      </c>
      <c r="AO67" s="829" t="s">
        <v>541</v>
      </c>
    </row>
    <row r="68" spans="1:41" s="221" customFormat="1" x14ac:dyDescent="0.2">
      <c r="A68" s="944" t="s">
        <v>36</v>
      </c>
      <c r="B68" s="432" t="s">
        <v>1</v>
      </c>
      <c r="C68" s="949" t="s">
        <v>226</v>
      </c>
      <c r="D68" s="135"/>
      <c r="E68" s="135"/>
      <c r="F68" s="136"/>
      <c r="G68" s="433"/>
      <c r="H68" s="138"/>
      <c r="I68" s="135"/>
      <c r="J68" s="136"/>
      <c r="K68" s="139"/>
      <c r="L68" s="135"/>
      <c r="M68" s="135"/>
      <c r="N68" s="136"/>
      <c r="O68" s="187"/>
      <c r="P68" s="138"/>
      <c r="Q68" s="135"/>
      <c r="R68" s="136"/>
      <c r="S68" s="139"/>
      <c r="T68" s="135"/>
      <c r="U68" s="135"/>
      <c r="V68" s="136"/>
      <c r="W68" s="139"/>
      <c r="X68" s="135">
        <v>28</v>
      </c>
      <c r="Y68" s="135"/>
      <c r="Z68" s="136">
        <v>2</v>
      </c>
      <c r="AA68" s="139" t="s">
        <v>1</v>
      </c>
      <c r="AB68" s="135"/>
      <c r="AC68" s="135"/>
      <c r="AD68" s="136"/>
      <c r="AE68" s="139"/>
      <c r="AF68" s="135"/>
      <c r="AG68" s="135"/>
      <c r="AH68" s="136"/>
      <c r="AI68" s="139"/>
      <c r="AJ68" s="162">
        <f t="shared" si="50"/>
        <v>28</v>
      </c>
      <c r="AK68" s="162">
        <f t="shared" si="51"/>
        <v>0</v>
      </c>
      <c r="AL68" s="234">
        <f t="shared" si="52"/>
        <v>2</v>
      </c>
      <c r="AM68" s="191">
        <f t="shared" si="53"/>
        <v>28</v>
      </c>
      <c r="AN68" s="960" t="s">
        <v>691</v>
      </c>
      <c r="AO68" s="829" t="s">
        <v>542</v>
      </c>
    </row>
    <row r="69" spans="1:41" s="221" customFormat="1" ht="13.5" customHeight="1" x14ac:dyDescent="0.2">
      <c r="A69" s="944" t="s">
        <v>69</v>
      </c>
      <c r="B69" s="432" t="s">
        <v>1</v>
      </c>
      <c r="C69" s="949" t="s">
        <v>227</v>
      </c>
      <c r="D69" s="135"/>
      <c r="E69" s="135"/>
      <c r="F69" s="136"/>
      <c r="G69" s="433"/>
      <c r="H69" s="138"/>
      <c r="I69" s="135"/>
      <c r="J69" s="136"/>
      <c r="K69" s="139"/>
      <c r="L69" s="135">
        <v>14</v>
      </c>
      <c r="M69" s="135">
        <v>14</v>
      </c>
      <c r="N69" s="136">
        <v>2</v>
      </c>
      <c r="O69" s="187" t="s">
        <v>1</v>
      </c>
      <c r="P69" s="138"/>
      <c r="Q69" s="135"/>
      <c r="R69" s="136"/>
      <c r="S69" s="139"/>
      <c r="T69" s="135"/>
      <c r="U69" s="135"/>
      <c r="V69" s="136"/>
      <c r="W69" s="139"/>
      <c r="X69" s="135"/>
      <c r="Y69" s="135"/>
      <c r="Z69" s="136"/>
      <c r="AA69" s="139"/>
      <c r="AB69" s="135"/>
      <c r="AC69" s="135"/>
      <c r="AD69" s="136"/>
      <c r="AE69" s="139"/>
      <c r="AF69" s="135"/>
      <c r="AG69" s="135"/>
      <c r="AH69" s="136"/>
      <c r="AI69" s="139"/>
      <c r="AJ69" s="162">
        <f t="shared" si="50"/>
        <v>14</v>
      </c>
      <c r="AK69" s="162">
        <f t="shared" si="51"/>
        <v>14</v>
      </c>
      <c r="AL69" s="234">
        <f t="shared" si="52"/>
        <v>2</v>
      </c>
      <c r="AM69" s="191">
        <f t="shared" si="53"/>
        <v>28</v>
      </c>
      <c r="AN69" s="959" t="s">
        <v>686</v>
      </c>
      <c r="AO69" s="961" t="s">
        <v>693</v>
      </c>
    </row>
    <row r="70" spans="1:41" s="221" customFormat="1" x14ac:dyDescent="0.2">
      <c r="A70" s="944" t="s">
        <v>70</v>
      </c>
      <c r="B70" s="432" t="s">
        <v>1</v>
      </c>
      <c r="C70" s="949" t="s">
        <v>228</v>
      </c>
      <c r="D70" s="135"/>
      <c r="E70" s="135"/>
      <c r="F70" s="136"/>
      <c r="G70" s="433"/>
      <c r="H70" s="138"/>
      <c r="I70" s="135"/>
      <c r="J70" s="136"/>
      <c r="K70" s="139"/>
      <c r="L70" s="135"/>
      <c r="M70" s="135"/>
      <c r="N70" s="136"/>
      <c r="O70" s="187"/>
      <c r="P70" s="138">
        <v>14</v>
      </c>
      <c r="Q70" s="135">
        <v>14</v>
      </c>
      <c r="R70" s="136">
        <v>2</v>
      </c>
      <c r="S70" s="139" t="s">
        <v>1</v>
      </c>
      <c r="T70" s="135"/>
      <c r="U70" s="135"/>
      <c r="V70" s="136"/>
      <c r="W70" s="139"/>
      <c r="X70" s="135"/>
      <c r="Y70" s="135"/>
      <c r="Z70" s="136"/>
      <c r="AA70" s="139"/>
      <c r="AB70" s="135"/>
      <c r="AC70" s="135"/>
      <c r="AD70" s="136"/>
      <c r="AE70" s="139"/>
      <c r="AF70" s="135"/>
      <c r="AG70" s="135"/>
      <c r="AH70" s="136"/>
      <c r="AI70" s="139"/>
      <c r="AJ70" s="162">
        <f t="shared" si="50"/>
        <v>14</v>
      </c>
      <c r="AK70" s="162">
        <f t="shared" si="51"/>
        <v>14</v>
      </c>
      <c r="AL70" s="234">
        <f t="shared" si="52"/>
        <v>2</v>
      </c>
      <c r="AM70" s="191">
        <f t="shared" si="53"/>
        <v>28</v>
      </c>
      <c r="AN70" s="959" t="s">
        <v>686</v>
      </c>
      <c r="AO70" s="961" t="s">
        <v>693</v>
      </c>
    </row>
    <row r="71" spans="1:41" s="221" customFormat="1" x14ac:dyDescent="0.2">
      <c r="A71" s="944" t="s">
        <v>38</v>
      </c>
      <c r="B71" s="432" t="s">
        <v>1</v>
      </c>
      <c r="C71" s="949" t="s">
        <v>229</v>
      </c>
      <c r="D71" s="135"/>
      <c r="E71" s="135"/>
      <c r="F71" s="136"/>
      <c r="G71" s="433"/>
      <c r="H71" s="138"/>
      <c r="I71" s="135"/>
      <c r="J71" s="136"/>
      <c r="K71" s="139"/>
      <c r="L71" s="135"/>
      <c r="M71" s="135"/>
      <c r="N71" s="136"/>
      <c r="O71" s="187"/>
      <c r="P71" s="138"/>
      <c r="Q71" s="135"/>
      <c r="R71" s="136"/>
      <c r="S71" s="139"/>
      <c r="T71" s="135">
        <v>28</v>
      </c>
      <c r="U71" s="135"/>
      <c r="V71" s="136">
        <v>2</v>
      </c>
      <c r="W71" s="139" t="s">
        <v>1</v>
      </c>
      <c r="X71" s="135"/>
      <c r="Y71" s="135"/>
      <c r="Z71" s="136"/>
      <c r="AA71" s="139"/>
      <c r="AB71" s="135"/>
      <c r="AC71" s="135"/>
      <c r="AD71" s="136"/>
      <c r="AE71" s="139"/>
      <c r="AF71" s="135"/>
      <c r="AG71" s="135"/>
      <c r="AH71" s="136"/>
      <c r="AI71" s="139"/>
      <c r="AJ71" s="162">
        <f>SUM(D71,H71,L71,P71,T71,X71,AB71,AF71)</f>
        <v>28</v>
      </c>
      <c r="AK71" s="162">
        <f>SUM(E71,I71,M71,Q71,U71,Y71,AC71,AG71)</f>
        <v>0</v>
      </c>
      <c r="AL71" s="234">
        <f>SUM(F71,J71,N71,R71,V71,Z71,AD71,AH71)</f>
        <v>2</v>
      </c>
      <c r="AM71" s="191">
        <f>SUM(AJ71,AK71)</f>
        <v>28</v>
      </c>
      <c r="AN71" s="960" t="s">
        <v>441</v>
      </c>
      <c r="AO71" s="829" t="s">
        <v>442</v>
      </c>
    </row>
    <row r="72" spans="1:41" s="221" customFormat="1" x14ac:dyDescent="0.2">
      <c r="A72" s="944" t="s">
        <v>98</v>
      </c>
      <c r="B72" s="432" t="s">
        <v>1</v>
      </c>
      <c r="C72" s="949" t="s">
        <v>230</v>
      </c>
      <c r="D72" s="135"/>
      <c r="E72" s="135"/>
      <c r="F72" s="136"/>
      <c r="G72" s="433"/>
      <c r="H72" s="138"/>
      <c r="I72" s="135"/>
      <c r="J72" s="136"/>
      <c r="K72" s="139"/>
      <c r="L72" s="135"/>
      <c r="M72" s="135"/>
      <c r="N72" s="136"/>
      <c r="O72" s="187"/>
      <c r="P72" s="138"/>
      <c r="Q72" s="135"/>
      <c r="R72" s="136"/>
      <c r="S72" s="139"/>
      <c r="T72" s="135"/>
      <c r="U72" s="135"/>
      <c r="V72" s="136"/>
      <c r="W72" s="139"/>
      <c r="X72" s="135"/>
      <c r="Y72" s="135"/>
      <c r="Z72" s="136"/>
      <c r="AA72" s="139"/>
      <c r="AB72" s="135"/>
      <c r="AC72" s="135">
        <v>14</v>
      </c>
      <c r="AD72" s="136">
        <v>1</v>
      </c>
      <c r="AE72" s="139" t="s">
        <v>67</v>
      </c>
      <c r="AF72" s="135"/>
      <c r="AG72" s="135"/>
      <c r="AH72" s="136"/>
      <c r="AI72" s="139"/>
      <c r="AJ72" s="162">
        <f t="shared" si="50"/>
        <v>0</v>
      </c>
      <c r="AK72" s="162">
        <f t="shared" si="51"/>
        <v>14</v>
      </c>
      <c r="AL72" s="234">
        <f t="shared" si="52"/>
        <v>1</v>
      </c>
      <c r="AM72" s="191">
        <f t="shared" si="53"/>
        <v>14</v>
      </c>
      <c r="AN72" s="959" t="s">
        <v>686</v>
      </c>
      <c r="AO72" s="829" t="s">
        <v>543</v>
      </c>
    </row>
    <row r="73" spans="1:41" s="221" customFormat="1" x14ac:dyDescent="0.2">
      <c r="A73" s="944" t="s">
        <v>659</v>
      </c>
      <c r="B73" s="432" t="s">
        <v>1</v>
      </c>
      <c r="C73" s="949" t="s">
        <v>231</v>
      </c>
      <c r="D73" s="135"/>
      <c r="E73" s="135"/>
      <c r="F73" s="136"/>
      <c r="G73" s="433"/>
      <c r="H73" s="138"/>
      <c r="I73" s="135"/>
      <c r="J73" s="136"/>
      <c r="K73" s="139"/>
      <c r="L73" s="135"/>
      <c r="M73" s="135"/>
      <c r="N73" s="136"/>
      <c r="O73" s="187"/>
      <c r="P73" s="138"/>
      <c r="Q73" s="135"/>
      <c r="R73" s="136"/>
      <c r="S73" s="139"/>
      <c r="T73" s="135"/>
      <c r="U73" s="135"/>
      <c r="V73" s="136"/>
      <c r="W73" s="139"/>
      <c r="X73" s="135"/>
      <c r="Y73" s="135">
        <v>14</v>
      </c>
      <c r="Z73" s="136">
        <v>1</v>
      </c>
      <c r="AA73" s="139" t="s">
        <v>67</v>
      </c>
      <c r="AB73" s="135"/>
      <c r="AC73" s="135"/>
      <c r="AD73" s="136"/>
      <c r="AE73" s="139"/>
      <c r="AF73" s="135"/>
      <c r="AG73" s="135"/>
      <c r="AH73" s="136"/>
      <c r="AI73" s="139"/>
      <c r="AJ73" s="162">
        <f t="shared" si="50"/>
        <v>0</v>
      </c>
      <c r="AK73" s="162">
        <f t="shared" si="51"/>
        <v>14</v>
      </c>
      <c r="AL73" s="234">
        <f t="shared" si="52"/>
        <v>1</v>
      </c>
      <c r="AM73" s="191">
        <f t="shared" si="53"/>
        <v>14</v>
      </c>
      <c r="AN73" s="959" t="s">
        <v>686</v>
      </c>
      <c r="AO73" s="829" t="s">
        <v>544</v>
      </c>
    </row>
    <row r="74" spans="1:41" s="221" customFormat="1" x14ac:dyDescent="0.2">
      <c r="A74" s="944" t="s">
        <v>96</v>
      </c>
      <c r="B74" s="432" t="s">
        <v>1</v>
      </c>
      <c r="C74" s="949" t="s">
        <v>232</v>
      </c>
      <c r="D74" s="135"/>
      <c r="E74" s="135"/>
      <c r="F74" s="136"/>
      <c r="G74" s="433"/>
      <c r="H74" s="138"/>
      <c r="I74" s="135"/>
      <c r="J74" s="136"/>
      <c r="K74" s="139"/>
      <c r="L74" s="135"/>
      <c r="M74" s="135"/>
      <c r="N74" s="136"/>
      <c r="O74" s="187"/>
      <c r="P74" s="138"/>
      <c r="Q74" s="135"/>
      <c r="R74" s="136"/>
      <c r="S74" s="139"/>
      <c r="T74" s="135"/>
      <c r="U74" s="135">
        <v>14</v>
      </c>
      <c r="V74" s="136">
        <v>1</v>
      </c>
      <c r="W74" s="139" t="s">
        <v>67</v>
      </c>
      <c r="X74" s="135"/>
      <c r="Y74" s="135"/>
      <c r="Z74" s="136"/>
      <c r="AA74" s="139"/>
      <c r="AB74" s="135"/>
      <c r="AC74" s="135"/>
      <c r="AD74" s="136"/>
      <c r="AE74" s="139"/>
      <c r="AF74" s="135"/>
      <c r="AG74" s="135"/>
      <c r="AH74" s="136"/>
      <c r="AI74" s="139"/>
      <c r="AJ74" s="162">
        <f t="shared" si="50"/>
        <v>0</v>
      </c>
      <c r="AK74" s="162">
        <f t="shared" si="51"/>
        <v>14</v>
      </c>
      <c r="AL74" s="234">
        <f t="shared" si="52"/>
        <v>1</v>
      </c>
      <c r="AM74" s="191">
        <f t="shared" si="53"/>
        <v>14</v>
      </c>
      <c r="AN74" s="959" t="s">
        <v>686</v>
      </c>
      <c r="AO74" s="829" t="s">
        <v>544</v>
      </c>
    </row>
    <row r="75" spans="1:41" s="221" customFormat="1" x14ac:dyDescent="0.2">
      <c r="A75" s="944" t="s">
        <v>97</v>
      </c>
      <c r="B75" s="432" t="s">
        <v>1</v>
      </c>
      <c r="C75" s="949" t="s">
        <v>233</v>
      </c>
      <c r="D75" s="135"/>
      <c r="E75" s="135"/>
      <c r="F75" s="136"/>
      <c r="G75" s="433"/>
      <c r="H75" s="138"/>
      <c r="I75" s="135"/>
      <c r="J75" s="136"/>
      <c r="K75" s="139"/>
      <c r="L75" s="135"/>
      <c r="M75" s="135"/>
      <c r="N75" s="136"/>
      <c r="O75" s="187"/>
      <c r="P75" s="138"/>
      <c r="Q75" s="135"/>
      <c r="R75" s="136"/>
      <c r="S75" s="139"/>
      <c r="T75" s="135"/>
      <c r="U75" s="135"/>
      <c r="V75" s="136"/>
      <c r="W75" s="139"/>
      <c r="X75" s="135"/>
      <c r="Y75" s="135"/>
      <c r="Z75" s="136"/>
      <c r="AA75" s="139"/>
      <c r="AB75" s="135"/>
      <c r="AC75" s="135"/>
      <c r="AD75" s="136"/>
      <c r="AE75" s="139"/>
      <c r="AF75" s="135"/>
      <c r="AG75" s="135">
        <v>10</v>
      </c>
      <c r="AH75" s="136">
        <v>1</v>
      </c>
      <c r="AI75" s="139" t="s">
        <v>67</v>
      </c>
      <c r="AJ75" s="162">
        <f t="shared" si="50"/>
        <v>0</v>
      </c>
      <c r="AK75" s="162">
        <f t="shared" si="51"/>
        <v>10</v>
      </c>
      <c r="AL75" s="234">
        <f t="shared" si="52"/>
        <v>1</v>
      </c>
      <c r="AM75" s="191">
        <f t="shared" si="53"/>
        <v>10</v>
      </c>
      <c r="AN75" s="959" t="s">
        <v>686</v>
      </c>
      <c r="AO75" s="829" t="s">
        <v>522</v>
      </c>
    </row>
    <row r="76" spans="1:41" x14ac:dyDescent="0.2">
      <c r="A76" s="944"/>
      <c r="B76" s="115" t="s">
        <v>48</v>
      </c>
      <c r="C76" s="134" t="s">
        <v>234</v>
      </c>
      <c r="D76" s="124"/>
      <c r="E76" s="124"/>
      <c r="F76" s="120"/>
      <c r="G76" s="308"/>
      <c r="H76" s="172">
        <v>14</v>
      </c>
      <c r="I76" s="124">
        <v>14</v>
      </c>
      <c r="J76" s="120">
        <v>3</v>
      </c>
      <c r="K76" s="121" t="s">
        <v>67</v>
      </c>
      <c r="L76" s="124"/>
      <c r="M76" s="124"/>
      <c r="N76" s="120"/>
      <c r="O76" s="176"/>
      <c r="P76" s="172"/>
      <c r="Q76" s="124"/>
      <c r="R76" s="120"/>
      <c r="S76" s="121"/>
      <c r="T76" s="124"/>
      <c r="U76" s="124"/>
      <c r="V76" s="120"/>
      <c r="W76" s="121"/>
      <c r="X76" s="124"/>
      <c r="Y76" s="124"/>
      <c r="Z76" s="120"/>
      <c r="AA76" s="121"/>
      <c r="AB76" s="124"/>
      <c r="AC76" s="124"/>
      <c r="AD76" s="120"/>
      <c r="AE76" s="121"/>
      <c r="AF76" s="124"/>
      <c r="AG76" s="124"/>
      <c r="AH76" s="120"/>
      <c r="AI76" s="121"/>
      <c r="AJ76" s="119">
        <f t="shared" ref="AJ76:AJ79" si="54">SUM(D76,H76,L76,P76,T76,X76)</f>
        <v>14</v>
      </c>
      <c r="AK76" s="119">
        <f t="shared" ref="AK76:AK79" si="55">SUM(E76,I76,M76,Q76,U76,Y76)</f>
        <v>14</v>
      </c>
      <c r="AL76" s="203">
        <f t="shared" ref="AL76:AL79" si="56">SUM(F76,J76,N76,R76,V76,Z76)</f>
        <v>3</v>
      </c>
      <c r="AM76" s="191">
        <f t="shared" ref="AM76:AM79" si="57">SUM(AJ76,AK76)</f>
        <v>28</v>
      </c>
      <c r="AN76" s="236"/>
      <c r="AO76" s="829"/>
    </row>
    <row r="77" spans="1:41" x14ac:dyDescent="0.2">
      <c r="A77" s="195"/>
      <c r="B77" s="115" t="s">
        <v>48</v>
      </c>
      <c r="C77" s="134" t="s">
        <v>235</v>
      </c>
      <c r="D77" s="124"/>
      <c r="E77" s="124"/>
      <c r="F77" s="120"/>
      <c r="G77" s="308"/>
      <c r="H77" s="172"/>
      <c r="I77" s="124"/>
      <c r="J77" s="120"/>
      <c r="K77" s="121"/>
      <c r="L77" s="124">
        <v>14</v>
      </c>
      <c r="M77" s="124">
        <v>14</v>
      </c>
      <c r="N77" s="120">
        <v>3</v>
      </c>
      <c r="O77" s="176" t="s">
        <v>67</v>
      </c>
      <c r="P77" s="172"/>
      <c r="Q77" s="124"/>
      <c r="R77" s="120"/>
      <c r="S77" s="121"/>
      <c r="T77" s="124"/>
      <c r="U77" s="124"/>
      <c r="V77" s="178"/>
      <c r="W77" s="179"/>
      <c r="X77" s="124"/>
      <c r="Y77" s="124"/>
      <c r="Z77" s="120"/>
      <c r="AA77" s="123"/>
      <c r="AB77" s="141"/>
      <c r="AC77" s="124"/>
      <c r="AD77" s="120"/>
      <c r="AE77" s="123"/>
      <c r="AF77" s="141"/>
      <c r="AG77" s="124"/>
      <c r="AH77" s="120"/>
      <c r="AI77" s="123"/>
      <c r="AJ77" s="118">
        <f t="shared" si="54"/>
        <v>14</v>
      </c>
      <c r="AK77" s="119">
        <f t="shared" si="55"/>
        <v>14</v>
      </c>
      <c r="AL77" s="203">
        <f t="shared" si="56"/>
        <v>3</v>
      </c>
      <c r="AM77" s="154">
        <f t="shared" si="57"/>
        <v>28</v>
      </c>
      <c r="AN77" s="236"/>
      <c r="AO77" s="830"/>
    </row>
    <row r="78" spans="1:41" x14ac:dyDescent="0.2">
      <c r="A78" s="195"/>
      <c r="B78" s="115" t="s">
        <v>48</v>
      </c>
      <c r="C78" s="116" t="s">
        <v>236</v>
      </c>
      <c r="D78" s="124"/>
      <c r="E78" s="124"/>
      <c r="F78" s="120"/>
      <c r="G78" s="308"/>
      <c r="H78" s="172"/>
      <c r="I78" s="124"/>
      <c r="J78" s="120"/>
      <c r="K78" s="121"/>
      <c r="L78" s="124"/>
      <c r="M78" s="124"/>
      <c r="N78" s="120"/>
      <c r="O78" s="176"/>
      <c r="P78" s="172">
        <v>14</v>
      </c>
      <c r="Q78" s="124">
        <v>14</v>
      </c>
      <c r="R78" s="120">
        <v>3</v>
      </c>
      <c r="S78" s="121" t="s">
        <v>67</v>
      </c>
      <c r="T78" s="124"/>
      <c r="U78" s="124"/>
      <c r="V78" s="178"/>
      <c r="W78" s="179"/>
      <c r="X78" s="124"/>
      <c r="Y78" s="124"/>
      <c r="Z78" s="120"/>
      <c r="AA78" s="121"/>
      <c r="AB78" s="124"/>
      <c r="AC78" s="124"/>
      <c r="AD78" s="120"/>
      <c r="AE78" s="121"/>
      <c r="AF78" s="124"/>
      <c r="AG78" s="124"/>
      <c r="AH78" s="120"/>
      <c r="AI78" s="121"/>
      <c r="AJ78" s="119">
        <f t="shared" si="54"/>
        <v>14</v>
      </c>
      <c r="AK78" s="119">
        <f t="shared" si="55"/>
        <v>14</v>
      </c>
      <c r="AL78" s="203">
        <f t="shared" si="56"/>
        <v>3</v>
      </c>
      <c r="AM78" s="154">
        <f t="shared" si="57"/>
        <v>28</v>
      </c>
      <c r="AN78" s="236"/>
      <c r="AO78" s="829"/>
    </row>
    <row r="79" spans="1:41" ht="13.5" thickBot="1" x14ac:dyDescent="0.25">
      <c r="A79" s="133"/>
      <c r="B79" s="115" t="s">
        <v>48</v>
      </c>
      <c r="C79" s="116" t="s">
        <v>237</v>
      </c>
      <c r="D79" s="124"/>
      <c r="E79" s="124"/>
      <c r="F79" s="120"/>
      <c r="G79" s="308"/>
      <c r="H79" s="172"/>
      <c r="I79" s="124"/>
      <c r="J79" s="120"/>
      <c r="K79" s="121"/>
      <c r="L79" s="124"/>
      <c r="M79" s="124"/>
      <c r="N79" s="120"/>
      <c r="O79" s="176"/>
      <c r="P79" s="172"/>
      <c r="Q79" s="124"/>
      <c r="R79" s="120"/>
      <c r="S79" s="121"/>
      <c r="T79" s="124">
        <v>14</v>
      </c>
      <c r="U79" s="124">
        <v>14</v>
      </c>
      <c r="V79" s="178">
        <v>3</v>
      </c>
      <c r="W79" s="179" t="s">
        <v>67</v>
      </c>
      <c r="X79" s="124"/>
      <c r="Y79" s="124"/>
      <c r="Z79" s="120"/>
      <c r="AA79" s="121"/>
      <c r="AB79" s="124"/>
      <c r="AC79" s="124"/>
      <c r="AD79" s="120"/>
      <c r="AE79" s="121"/>
      <c r="AF79" s="124"/>
      <c r="AG79" s="124"/>
      <c r="AH79" s="120"/>
      <c r="AI79" s="121"/>
      <c r="AJ79" s="119">
        <f t="shared" si="54"/>
        <v>14</v>
      </c>
      <c r="AK79" s="119">
        <f t="shared" si="55"/>
        <v>14</v>
      </c>
      <c r="AL79" s="203">
        <f t="shared" si="56"/>
        <v>3</v>
      </c>
      <c r="AM79" s="154">
        <f t="shared" si="57"/>
        <v>28</v>
      </c>
      <c r="AN79" s="236"/>
      <c r="AO79" s="829"/>
    </row>
    <row r="80" spans="1:41" s="688" customFormat="1" ht="15.75" thickBot="1" x14ac:dyDescent="0.25">
      <c r="A80" s="685"/>
      <c r="B80" s="686"/>
      <c r="C80" s="687" t="s">
        <v>71</v>
      </c>
      <c r="D80" s="142">
        <f>SUM(D10:D79)</f>
        <v>206</v>
      </c>
      <c r="E80" s="142">
        <f>SUM(E10:E79)</f>
        <v>330</v>
      </c>
      <c r="F80" s="142">
        <f>SUM(F10:F79)</f>
        <v>30</v>
      </c>
      <c r="G80" s="143" t="s">
        <v>22</v>
      </c>
      <c r="H80" s="144">
        <f>SUM(H10:H79)</f>
        <v>56</v>
      </c>
      <c r="I80" s="144">
        <f>SUM(I10:I79)</f>
        <v>252</v>
      </c>
      <c r="J80" s="144">
        <f>SUM(J10:J79)</f>
        <v>22</v>
      </c>
      <c r="K80" s="145" t="s">
        <v>22</v>
      </c>
      <c r="L80" s="142">
        <f>SUM(L10:L79)</f>
        <v>98</v>
      </c>
      <c r="M80" s="142">
        <f>SUM(M10:M79)</f>
        <v>224</v>
      </c>
      <c r="N80" s="142">
        <f>SUM(N10:N79)</f>
        <v>22</v>
      </c>
      <c r="O80" s="145" t="s">
        <v>22</v>
      </c>
      <c r="P80" s="142">
        <f>SUM(P10:P79)</f>
        <v>84</v>
      </c>
      <c r="Q80" s="142">
        <f>SUM(Q10:Q79)</f>
        <v>252</v>
      </c>
      <c r="R80" s="142">
        <f>SUM(R10:R79)</f>
        <v>23</v>
      </c>
      <c r="S80" s="145" t="s">
        <v>22</v>
      </c>
      <c r="T80" s="142">
        <f>SUM(T10:T79)</f>
        <v>140</v>
      </c>
      <c r="U80" s="142">
        <f>SUM(U10:U79)</f>
        <v>196</v>
      </c>
      <c r="V80" s="142">
        <f>SUM(V10:V79)</f>
        <v>24</v>
      </c>
      <c r="W80" s="145" t="s">
        <v>22</v>
      </c>
      <c r="X80" s="142">
        <f>SUM(X10:X79)</f>
        <v>72</v>
      </c>
      <c r="Y80" s="142">
        <f>SUM(Y10:Y79)</f>
        <v>152</v>
      </c>
      <c r="Z80" s="142">
        <f>SUM(Z10:Z79)</f>
        <v>15</v>
      </c>
      <c r="AA80" s="145" t="s">
        <v>121</v>
      </c>
      <c r="AB80" s="142">
        <f>SUM(AB10:AB79)</f>
        <v>28</v>
      </c>
      <c r="AC80" s="142">
        <f>SUM(AC10:AC79)</f>
        <v>182</v>
      </c>
      <c r="AD80" s="142">
        <f>SUM(AD10:AD79)</f>
        <v>15</v>
      </c>
      <c r="AE80" s="145" t="s">
        <v>22</v>
      </c>
      <c r="AF80" s="142">
        <f>SUM(AF10:AF79)</f>
        <v>26</v>
      </c>
      <c r="AG80" s="142">
        <f>SUM(AG10:AG79)</f>
        <v>112</v>
      </c>
      <c r="AH80" s="142">
        <f>SUM(AH10:AH79)</f>
        <v>12</v>
      </c>
      <c r="AI80" s="145" t="s">
        <v>22</v>
      </c>
      <c r="AJ80" s="142">
        <f>SUM(AJ10:AJ79)</f>
        <v>710</v>
      </c>
      <c r="AK80" s="142">
        <f>SUM(AK10:AK79)</f>
        <v>1700</v>
      </c>
      <c r="AL80" s="142">
        <f>SUM(AL10:AL79)</f>
        <v>163</v>
      </c>
      <c r="AM80" s="146">
        <f>SUM(AM10:AM79)</f>
        <v>2410</v>
      </c>
      <c r="AN80" s="147"/>
      <c r="AO80" s="834"/>
    </row>
    <row r="81" spans="1:41" s="688" customFormat="1" ht="15" x14ac:dyDescent="0.2">
      <c r="A81" s="148"/>
      <c r="B81" s="689"/>
      <c r="C81" s="690" t="s">
        <v>122</v>
      </c>
      <c r="D81" s="149"/>
      <c r="E81" s="149"/>
      <c r="F81" s="149"/>
      <c r="G81" s="149"/>
      <c r="H81" s="149"/>
      <c r="I81" s="149"/>
      <c r="J81" s="149"/>
      <c r="K81" s="149"/>
      <c r="L81" s="1125"/>
      <c r="M81" s="1125"/>
      <c r="N81" s="1125"/>
      <c r="O81" s="1125"/>
      <c r="P81" s="1125"/>
      <c r="Q81" s="1125"/>
      <c r="R81" s="1125"/>
      <c r="S81" s="1125"/>
      <c r="T81" s="1125"/>
      <c r="U81" s="1125"/>
      <c r="V81" s="1125"/>
      <c r="W81" s="1125"/>
      <c r="X81" s="1125"/>
      <c r="Y81" s="1125"/>
      <c r="Z81" s="1125"/>
      <c r="AA81" s="1125"/>
      <c r="AB81" s="701"/>
      <c r="AC81" s="701"/>
      <c r="AD81" s="701"/>
      <c r="AE81" s="701"/>
      <c r="AF81" s="701"/>
      <c r="AG81" s="701"/>
      <c r="AH81" s="701"/>
      <c r="AI81" s="701"/>
      <c r="AJ81" s="151"/>
      <c r="AK81" s="151"/>
      <c r="AL81" s="151"/>
      <c r="AM81" s="691"/>
      <c r="AN81" s="147"/>
      <c r="AO81" s="834"/>
    </row>
    <row r="82" spans="1:41" ht="13.5" thickBot="1" x14ac:dyDescent="0.25">
      <c r="A82" s="133" t="s">
        <v>47</v>
      </c>
      <c r="B82" s="115" t="s">
        <v>1</v>
      </c>
      <c r="C82" s="134" t="s">
        <v>24</v>
      </c>
      <c r="D82" s="124"/>
      <c r="E82" s="124"/>
      <c r="F82" s="120"/>
      <c r="G82" s="176"/>
      <c r="H82" s="172"/>
      <c r="I82" s="124">
        <v>160</v>
      </c>
      <c r="J82" s="120">
        <v>5</v>
      </c>
      <c r="K82" s="121" t="s">
        <v>67</v>
      </c>
      <c r="L82" s="124"/>
      <c r="M82" s="124"/>
      <c r="N82" s="120"/>
      <c r="O82" s="123"/>
      <c r="P82" s="177"/>
      <c r="Q82" s="124"/>
      <c r="R82" s="120"/>
      <c r="S82" s="121"/>
      <c r="T82" s="124"/>
      <c r="U82" s="124"/>
      <c r="V82" s="178"/>
      <c r="W82" s="179"/>
      <c r="X82" s="124"/>
      <c r="Y82" s="124"/>
      <c r="Z82" s="120"/>
      <c r="AA82" s="175"/>
      <c r="AB82" s="124"/>
      <c r="AC82" s="124"/>
      <c r="AD82" s="120"/>
      <c r="AE82" s="187"/>
      <c r="AF82" s="138"/>
      <c r="AG82" s="124"/>
      <c r="AH82" s="120"/>
      <c r="AI82" s="175"/>
      <c r="AJ82" s="118">
        <f t="shared" ref="AJ82" si="58">SUM(D82,H82,L82,P82,T82,X82)</f>
        <v>0</v>
      </c>
      <c r="AK82" s="119">
        <f t="shared" ref="AK82" si="59">SUM(E82,I82,M82,Q82,U82,Y82)</f>
        <v>160</v>
      </c>
      <c r="AL82" s="152">
        <f t="shared" ref="AL82" si="60">SUM(F82,J82,N82,R82,V82,Z82)</f>
        <v>5</v>
      </c>
      <c r="AM82" s="191">
        <f t="shared" ref="AM82" si="61">SUM(AJ82,AK82)</f>
        <v>160</v>
      </c>
      <c r="AN82" s="190" t="s">
        <v>521</v>
      </c>
      <c r="AO82" s="831" t="s">
        <v>552</v>
      </c>
    </row>
    <row r="83" spans="1:41" s="696" customFormat="1" ht="16.5" thickBot="1" x14ac:dyDescent="0.3">
      <c r="A83" s="692"/>
      <c r="B83" s="693"/>
      <c r="C83" s="694" t="s">
        <v>173</v>
      </c>
      <c r="D83" s="574"/>
      <c r="E83" s="694"/>
      <c r="F83" s="694"/>
      <c r="G83" s="694"/>
      <c r="H83" s="694"/>
      <c r="I83" s="694" t="s">
        <v>121</v>
      </c>
      <c r="J83" s="694">
        <v>5</v>
      </c>
      <c r="K83" s="694" t="s">
        <v>121</v>
      </c>
      <c r="L83" s="695"/>
      <c r="M83" s="695"/>
      <c r="N83" s="695"/>
      <c r="O83" s="695"/>
      <c r="P83" s="695"/>
      <c r="Q83" s="695"/>
      <c r="R83" s="695"/>
      <c r="S83" s="695"/>
      <c r="T83" s="695"/>
      <c r="U83" s="695"/>
      <c r="V83" s="695"/>
      <c r="W83" s="695"/>
      <c r="X83" s="695"/>
      <c r="Y83" s="695"/>
      <c r="Z83" s="695"/>
      <c r="AA83" s="695"/>
      <c r="AB83" s="695"/>
      <c r="AC83" s="695"/>
      <c r="AD83" s="695"/>
      <c r="AE83" s="695"/>
      <c r="AF83" s="695"/>
      <c r="AG83" s="695"/>
      <c r="AH83" s="695"/>
      <c r="AI83" s="695"/>
      <c r="AJ83" s="185">
        <f t="shared" ref="AJ83:AK83" si="62">SUM(AJ82)</f>
        <v>0</v>
      </c>
      <c r="AK83" s="185">
        <f t="shared" si="62"/>
        <v>160</v>
      </c>
      <c r="AL83" s="186">
        <f>SUM(AL82)</f>
        <v>5</v>
      </c>
      <c r="AM83" s="377">
        <f>SUM(AM82)</f>
        <v>160</v>
      </c>
      <c r="AN83" s="929"/>
      <c r="AO83" s="929"/>
    </row>
    <row r="84" spans="1:41" s="696" customFormat="1" ht="16.5" thickBot="1" x14ac:dyDescent="0.3">
      <c r="A84" s="697"/>
      <c r="B84" s="698"/>
      <c r="C84" s="692" t="s">
        <v>170</v>
      </c>
      <c r="D84" s="1133"/>
      <c r="E84" s="1134"/>
      <c r="F84" s="1134"/>
      <c r="G84" s="1134"/>
      <c r="H84" s="1134"/>
      <c r="I84" s="1134"/>
      <c r="J84" s="1134"/>
      <c r="K84" s="1134"/>
      <c r="L84" s="1134"/>
      <c r="M84" s="1134"/>
      <c r="N84" s="1134"/>
      <c r="O84" s="1134"/>
      <c r="P84" s="1134"/>
      <c r="Q84" s="1134"/>
      <c r="R84" s="1134"/>
      <c r="S84" s="1134"/>
      <c r="T84" s="1134"/>
      <c r="U84" s="1134"/>
      <c r="V84" s="1134"/>
      <c r="W84" s="1134"/>
      <c r="X84" s="1134"/>
      <c r="Y84" s="1134"/>
      <c r="Z84" s="1134"/>
      <c r="AA84" s="1134"/>
      <c r="AB84" s="1134"/>
      <c r="AC84" s="1134"/>
      <c r="AD84" s="1134"/>
      <c r="AE84" s="1134"/>
      <c r="AF84" s="1134"/>
      <c r="AG84" s="1134"/>
      <c r="AH84" s="1134"/>
      <c r="AI84" s="1134"/>
      <c r="AJ84" s="1134"/>
      <c r="AK84" s="1134"/>
      <c r="AL84" s="1134"/>
      <c r="AM84" s="1135"/>
      <c r="AN84" s="929"/>
      <c r="AO84" s="929"/>
    </row>
    <row r="85" spans="1:41" x14ac:dyDescent="0.2">
      <c r="A85" s="1058" t="s">
        <v>277</v>
      </c>
      <c r="B85" s="115" t="s">
        <v>1</v>
      </c>
      <c r="C85" s="1059" t="s">
        <v>264</v>
      </c>
      <c r="D85" s="135"/>
      <c r="E85" s="135"/>
      <c r="F85" s="136"/>
      <c r="G85" s="137"/>
      <c r="H85" s="141"/>
      <c r="I85" s="135"/>
      <c r="J85" s="136"/>
      <c r="K85" s="139"/>
      <c r="L85" s="135"/>
      <c r="M85" s="135"/>
      <c r="N85" s="136"/>
      <c r="O85" s="137"/>
      <c r="P85" s="180"/>
      <c r="Q85" s="135"/>
      <c r="R85" s="136"/>
      <c r="S85" s="139"/>
      <c r="T85" s="135"/>
      <c r="U85" s="135"/>
      <c r="V85" s="181"/>
      <c r="W85" s="140"/>
      <c r="X85" s="135"/>
      <c r="Y85" s="135"/>
      <c r="Z85" s="136"/>
      <c r="AA85" s="137"/>
      <c r="AB85" s="135"/>
      <c r="AC85" s="124">
        <v>14</v>
      </c>
      <c r="AD85" s="120">
        <v>2</v>
      </c>
      <c r="AE85" s="187" t="s">
        <v>67</v>
      </c>
      <c r="AF85" s="138"/>
      <c r="AG85" s="135"/>
      <c r="AH85" s="136"/>
      <c r="AI85" s="137"/>
      <c r="AJ85" s="163">
        <f t="shared" ref="AJ85:AJ86" si="63">SUM(D85,H85,L85,P85,T85,X85,AB85,AF85)</f>
        <v>0</v>
      </c>
      <c r="AK85" s="162">
        <f t="shared" ref="AK85:AK86" si="64">SUM(E85,I85,M85,Q85,U85,Y85,AC85,AG85)</f>
        <v>14</v>
      </c>
      <c r="AL85" s="164">
        <f t="shared" ref="AL85:AL86" si="65">SUM(F85,J85,N85,R85,V85,Z85,AD85,AH85)</f>
        <v>2</v>
      </c>
      <c r="AM85" s="886">
        <f t="shared" ref="AM85:AM86" si="66">SUM(AJ85,AK85)</f>
        <v>14</v>
      </c>
      <c r="AN85" s="887" t="s">
        <v>547</v>
      </c>
      <c r="AO85" s="1061" t="s">
        <v>770</v>
      </c>
    </row>
    <row r="86" spans="1:41" ht="13.5" thickBot="1" x14ac:dyDescent="0.25">
      <c r="A86" s="133" t="s">
        <v>673</v>
      </c>
      <c r="B86" s="115" t="s">
        <v>1</v>
      </c>
      <c r="C86" s="134" t="s">
        <v>265</v>
      </c>
      <c r="D86" s="124"/>
      <c r="E86" s="124"/>
      <c r="F86" s="120"/>
      <c r="G86" s="123"/>
      <c r="H86" s="182"/>
      <c r="I86" s="124"/>
      <c r="J86" s="120"/>
      <c r="K86" s="121"/>
      <c r="L86" s="124"/>
      <c r="M86" s="124"/>
      <c r="N86" s="120"/>
      <c r="O86" s="123"/>
      <c r="P86" s="182"/>
      <c r="Q86" s="124"/>
      <c r="R86" s="120"/>
      <c r="S86" s="121"/>
      <c r="T86" s="124"/>
      <c r="U86" s="124"/>
      <c r="V86" s="178"/>
      <c r="W86" s="179"/>
      <c r="X86" s="124"/>
      <c r="Y86" s="124"/>
      <c r="Z86" s="120"/>
      <c r="AA86" s="175"/>
      <c r="AB86" s="124"/>
      <c r="AC86" s="124"/>
      <c r="AD86" s="120"/>
      <c r="AE86" s="189"/>
      <c r="AF86" s="138"/>
      <c r="AG86" s="124">
        <v>10</v>
      </c>
      <c r="AH86" s="120">
        <v>2</v>
      </c>
      <c r="AI86" s="175" t="s">
        <v>67</v>
      </c>
      <c r="AJ86" s="155">
        <f t="shared" si="63"/>
        <v>0</v>
      </c>
      <c r="AK86" s="119">
        <f t="shared" si="64"/>
        <v>10</v>
      </c>
      <c r="AL86" s="152">
        <f t="shared" si="65"/>
        <v>2</v>
      </c>
      <c r="AM86" s="191">
        <f t="shared" si="66"/>
        <v>10</v>
      </c>
    </row>
    <row r="87" spans="1:41" s="688" customFormat="1" ht="15.75" thickBot="1" x14ac:dyDescent="0.25">
      <c r="A87" s="1029"/>
      <c r="B87" s="699"/>
      <c r="C87" s="1031" t="s">
        <v>259</v>
      </c>
      <c r="D87" s="1030">
        <v>0</v>
      </c>
      <c r="E87" s="158">
        <v>0</v>
      </c>
      <c r="F87" s="158">
        <f>SUM(F85:F86)</f>
        <v>0</v>
      </c>
      <c r="G87" s="160" t="s">
        <v>22</v>
      </c>
      <c r="H87" s="158">
        <v>0</v>
      </c>
      <c r="I87" s="158">
        <v>0</v>
      </c>
      <c r="J87" s="158">
        <f>SUM(J85:J86)</f>
        <v>0</v>
      </c>
      <c r="K87" s="160" t="s">
        <v>22</v>
      </c>
      <c r="L87" s="158">
        <f>SUM(L85:L86)</f>
        <v>0</v>
      </c>
      <c r="M87" s="158">
        <f>SUM(M85:M86)</f>
        <v>0</v>
      </c>
      <c r="N87" s="158">
        <f>SUM(N85:N86)</f>
        <v>0</v>
      </c>
      <c r="O87" s="160" t="s">
        <v>22</v>
      </c>
      <c r="P87" s="158">
        <f>SUM(P85:P86)</f>
        <v>0</v>
      </c>
      <c r="Q87" s="158">
        <f>SUM(Q85:Q86)</f>
        <v>0</v>
      </c>
      <c r="R87" s="158">
        <f>SUM(R85:R86)</f>
        <v>0</v>
      </c>
      <c r="S87" s="160" t="s">
        <v>22</v>
      </c>
      <c r="T87" s="158">
        <f>SUM(T85:T86)</f>
        <v>0</v>
      </c>
      <c r="U87" s="158">
        <f>SUM(U85:U86)</f>
        <v>0</v>
      </c>
      <c r="V87" s="158">
        <f>SUM(V85:V86)</f>
        <v>0</v>
      </c>
      <c r="W87" s="160" t="s">
        <v>22</v>
      </c>
      <c r="X87" s="158">
        <f>SUM(X85:X86)</f>
        <v>0</v>
      </c>
      <c r="Y87" s="158"/>
      <c r="Z87" s="158">
        <f>SUM(Z85,Z86)</f>
        <v>0</v>
      </c>
      <c r="AA87" s="160"/>
      <c r="AB87" s="158">
        <f>SUM(AB85:AB86)</f>
        <v>0</v>
      </c>
      <c r="AC87" s="158">
        <f>SUM(AC85:AC86)</f>
        <v>14</v>
      </c>
      <c r="AD87" s="158">
        <f>SUM(AD85:AD86)</f>
        <v>2</v>
      </c>
      <c r="AE87" s="160" t="s">
        <v>22</v>
      </c>
      <c r="AF87" s="158">
        <f>SUM(AF85:AF86)</f>
        <v>0</v>
      </c>
      <c r="AG87" s="158">
        <f>SUM(AG85:AG86)</f>
        <v>10</v>
      </c>
      <c r="AH87" s="158">
        <f>SUM(AH85:AH86)</f>
        <v>2</v>
      </c>
      <c r="AI87" s="160" t="s">
        <v>22</v>
      </c>
      <c r="AJ87" s="158">
        <f>SUM(AJ85:AJ86)</f>
        <v>0</v>
      </c>
      <c r="AK87" s="158">
        <f>SUM(AK85:AK86)</f>
        <v>24</v>
      </c>
      <c r="AL87" s="158">
        <f>SUM(AL85:AL86)</f>
        <v>4</v>
      </c>
      <c r="AM87" s="192">
        <f>SUM(AM85:AM86)</f>
        <v>24</v>
      </c>
      <c r="AN87" s="147"/>
      <c r="AO87" s="147"/>
    </row>
    <row r="88" spans="1:41" s="688" customFormat="1" ht="15" x14ac:dyDescent="0.2">
      <c r="A88" s="1028"/>
      <c r="B88" s="1020"/>
      <c r="C88" s="1032" t="s">
        <v>719</v>
      </c>
      <c r="D88" s="1018"/>
      <c r="E88" s="1018"/>
      <c r="F88" s="1018"/>
      <c r="G88" s="1017"/>
      <c r="H88" s="1018"/>
      <c r="I88" s="1018"/>
      <c r="J88" s="1018"/>
      <c r="K88" s="1017"/>
      <c r="L88" s="1018"/>
      <c r="M88" s="1018"/>
      <c r="N88" s="1018"/>
      <c r="O88" s="1017"/>
      <c r="P88" s="1018"/>
      <c r="Q88" s="1018"/>
      <c r="R88" s="1018"/>
      <c r="S88" s="1017"/>
      <c r="T88" s="1018"/>
      <c r="U88" s="1018"/>
      <c r="V88" s="1018"/>
      <c r="W88" s="1017"/>
      <c r="X88" s="1018"/>
      <c r="Y88" s="1018"/>
      <c r="Z88" s="1018"/>
      <c r="AA88" s="1017"/>
      <c r="AB88" s="1018"/>
      <c r="AC88" s="1018"/>
      <c r="AD88" s="1018"/>
      <c r="AE88" s="1017"/>
      <c r="AF88" s="1018"/>
      <c r="AG88" s="1018"/>
      <c r="AH88" s="1018"/>
      <c r="AI88" s="1017"/>
      <c r="AJ88" s="1018"/>
      <c r="AK88" s="1018"/>
      <c r="AL88" s="1018"/>
      <c r="AM88" s="1019"/>
      <c r="AN88" s="147"/>
      <c r="AO88" s="147"/>
    </row>
    <row r="89" spans="1:41" s="688" customFormat="1" ht="25.5" x14ac:dyDescent="0.2">
      <c r="A89" s="1055" t="s">
        <v>732</v>
      </c>
      <c r="B89" s="1033" t="s">
        <v>254</v>
      </c>
      <c r="C89" s="1056" t="s">
        <v>720</v>
      </c>
      <c r="D89" s="1034">
        <v>10</v>
      </c>
      <c r="E89" s="1034">
        <v>10</v>
      </c>
      <c r="F89" s="1034">
        <v>0</v>
      </c>
      <c r="G89" s="1033" t="s">
        <v>256</v>
      </c>
      <c r="H89" s="1034">
        <v>28</v>
      </c>
      <c r="I89" s="1034">
        <v>28</v>
      </c>
      <c r="J89" s="1034">
        <v>0</v>
      </c>
      <c r="K89" s="1033" t="s">
        <v>256</v>
      </c>
      <c r="L89" s="1034">
        <v>14</v>
      </c>
      <c r="M89" s="1034">
        <v>14</v>
      </c>
      <c r="N89" s="1034">
        <v>0</v>
      </c>
      <c r="O89" s="1033" t="s">
        <v>256</v>
      </c>
      <c r="P89" s="1034">
        <v>14</v>
      </c>
      <c r="Q89" s="1034">
        <v>14</v>
      </c>
      <c r="R89" s="1034">
        <v>0</v>
      </c>
      <c r="S89" s="1033" t="s">
        <v>256</v>
      </c>
      <c r="T89" s="1034">
        <v>14</v>
      </c>
      <c r="U89" s="1034">
        <v>14</v>
      </c>
      <c r="V89" s="1034">
        <v>0</v>
      </c>
      <c r="W89" s="1033" t="s">
        <v>256</v>
      </c>
      <c r="X89" s="1034">
        <v>14</v>
      </c>
      <c r="Y89" s="1034">
        <v>14</v>
      </c>
      <c r="Z89" s="1034">
        <v>0</v>
      </c>
      <c r="AA89" s="1033" t="s">
        <v>256</v>
      </c>
      <c r="AB89" s="1034">
        <v>14</v>
      </c>
      <c r="AC89" s="1034">
        <v>14</v>
      </c>
      <c r="AD89" s="1034">
        <v>0</v>
      </c>
      <c r="AE89" s="1033" t="s">
        <v>256</v>
      </c>
      <c r="AF89" s="1034">
        <v>10</v>
      </c>
      <c r="AG89" s="1034">
        <v>10</v>
      </c>
      <c r="AH89" s="1034">
        <v>0</v>
      </c>
      <c r="AI89" s="1033" t="s">
        <v>256</v>
      </c>
      <c r="AJ89" s="1034">
        <f>SUM(AF89,AB89,X89,T89,P89,H89,L89,D89)</f>
        <v>118</v>
      </c>
      <c r="AK89" s="1034">
        <f>SUM(AG89,AC89,Y89,U89,Q89,M89,I89,E89)</f>
        <v>118</v>
      </c>
      <c r="AL89" s="1034">
        <v>0</v>
      </c>
      <c r="AM89" s="1034">
        <f>SUM(AJ89,AK89)</f>
        <v>236</v>
      </c>
      <c r="AN89" s="236" t="s">
        <v>521</v>
      </c>
      <c r="AO89" s="920" t="s">
        <v>722</v>
      </c>
    </row>
    <row r="90" spans="1:41" s="688" customFormat="1" ht="25.5" x14ac:dyDescent="0.2">
      <c r="A90" s="1055" t="s">
        <v>734</v>
      </c>
      <c r="B90" s="1033" t="s">
        <v>254</v>
      </c>
      <c r="C90" s="1056" t="s">
        <v>733</v>
      </c>
      <c r="D90" s="1034">
        <v>0</v>
      </c>
      <c r="E90" s="1034">
        <v>6</v>
      </c>
      <c r="F90" s="1034">
        <v>0</v>
      </c>
      <c r="G90" s="1033" t="s">
        <v>256</v>
      </c>
      <c r="H90" s="1034">
        <v>0</v>
      </c>
      <c r="I90" s="1034">
        <v>6</v>
      </c>
      <c r="J90" s="1034">
        <v>0</v>
      </c>
      <c r="K90" s="1033" t="s">
        <v>256</v>
      </c>
      <c r="L90" s="1034">
        <v>0</v>
      </c>
      <c r="M90" s="1034">
        <v>6</v>
      </c>
      <c r="N90" s="1034">
        <v>0</v>
      </c>
      <c r="O90" s="1033" t="s">
        <v>256</v>
      </c>
      <c r="P90" s="1034">
        <v>0</v>
      </c>
      <c r="Q90" s="1034">
        <v>6</v>
      </c>
      <c r="R90" s="1034">
        <v>0</v>
      </c>
      <c r="S90" s="1033" t="s">
        <v>256</v>
      </c>
      <c r="T90" s="1034">
        <v>0</v>
      </c>
      <c r="U90" s="1034">
        <v>6</v>
      </c>
      <c r="V90" s="1034">
        <v>0</v>
      </c>
      <c r="W90" s="1033" t="s">
        <v>256</v>
      </c>
      <c r="X90" s="1034">
        <v>0</v>
      </c>
      <c r="Y90" s="1034">
        <v>6</v>
      </c>
      <c r="Z90" s="1034">
        <v>0</v>
      </c>
      <c r="AA90" s="1033" t="s">
        <v>256</v>
      </c>
      <c r="AB90" s="1034">
        <v>0</v>
      </c>
      <c r="AC90" s="1034">
        <v>6</v>
      </c>
      <c r="AD90" s="1034">
        <v>0</v>
      </c>
      <c r="AE90" s="1033" t="s">
        <v>256</v>
      </c>
      <c r="AF90" s="1034">
        <v>0</v>
      </c>
      <c r="AG90" s="1034">
        <v>6</v>
      </c>
      <c r="AH90" s="1034">
        <v>0</v>
      </c>
      <c r="AI90" s="1033" t="s">
        <v>256</v>
      </c>
      <c r="AJ90" s="1034">
        <v>0</v>
      </c>
      <c r="AK90" s="1034">
        <f>SUM(AG90,AC90,Y90,U90,Q90,M90,I90,E90)</f>
        <v>48</v>
      </c>
      <c r="AL90" s="1034">
        <v>0</v>
      </c>
      <c r="AM90" s="1034">
        <f>SUM(AJ90,AK90)</f>
        <v>48</v>
      </c>
      <c r="AN90" s="236" t="s">
        <v>441</v>
      </c>
      <c r="AO90" s="920" t="s">
        <v>445</v>
      </c>
    </row>
    <row r="91" spans="1:41" s="688" customFormat="1" ht="15" x14ac:dyDescent="0.2">
      <c r="A91" s="1035"/>
      <c r="B91" s="1036"/>
      <c r="C91" s="1036" t="s">
        <v>721</v>
      </c>
      <c r="D91" s="1037">
        <v>10</v>
      </c>
      <c r="E91" s="1037">
        <v>16</v>
      </c>
      <c r="F91" s="1037">
        <v>0</v>
      </c>
      <c r="G91" s="1036" t="s">
        <v>121</v>
      </c>
      <c r="H91" s="1037">
        <v>14</v>
      </c>
      <c r="I91" s="1037">
        <v>20</v>
      </c>
      <c r="J91" s="1037">
        <v>0</v>
      </c>
      <c r="K91" s="1036" t="s">
        <v>121</v>
      </c>
      <c r="L91" s="1037">
        <v>14</v>
      </c>
      <c r="M91" s="1037">
        <v>20</v>
      </c>
      <c r="N91" s="1037">
        <v>0</v>
      </c>
      <c r="O91" s="1036" t="s">
        <v>121</v>
      </c>
      <c r="P91" s="1037">
        <v>14</v>
      </c>
      <c r="Q91" s="1037">
        <v>20</v>
      </c>
      <c r="R91" s="1037">
        <v>0</v>
      </c>
      <c r="S91" s="1036" t="s">
        <v>121</v>
      </c>
      <c r="T91" s="1037">
        <v>14</v>
      </c>
      <c r="U91" s="1037">
        <v>20</v>
      </c>
      <c r="V91" s="1037">
        <v>0</v>
      </c>
      <c r="W91" s="1036" t="s">
        <v>121</v>
      </c>
      <c r="X91" s="1037">
        <v>14</v>
      </c>
      <c r="Y91" s="1037">
        <v>20</v>
      </c>
      <c r="Z91" s="1037">
        <v>0</v>
      </c>
      <c r="AA91" s="1036" t="s">
        <v>121</v>
      </c>
      <c r="AB91" s="1037">
        <v>14</v>
      </c>
      <c r="AC91" s="1037">
        <v>20</v>
      </c>
      <c r="AD91" s="1037">
        <v>0</v>
      </c>
      <c r="AE91" s="1036" t="s">
        <v>121</v>
      </c>
      <c r="AF91" s="1037">
        <v>10</v>
      </c>
      <c r="AG91" s="1037">
        <v>16</v>
      </c>
      <c r="AH91" s="1037">
        <v>0</v>
      </c>
      <c r="AI91" s="1036" t="s">
        <v>121</v>
      </c>
      <c r="AJ91" s="1025">
        <f>SUM(AJ89,AJ90)</f>
        <v>118</v>
      </c>
      <c r="AK91" s="1025">
        <f>SUM(AK89,AK90)</f>
        <v>166</v>
      </c>
      <c r="AL91" s="1025">
        <v>0</v>
      </c>
      <c r="AM91" s="1025">
        <f>SUM(AJ91,AK91)</f>
        <v>284</v>
      </c>
      <c r="AN91" s="1023"/>
      <c r="AO91" s="920"/>
    </row>
    <row r="92" spans="1:41" ht="15" x14ac:dyDescent="0.2">
      <c r="A92" s="148"/>
      <c r="B92" s="1021"/>
      <c r="C92" s="1022" t="s">
        <v>169</v>
      </c>
      <c r="D92" s="1024"/>
      <c r="E92" s="149"/>
      <c r="F92" s="1026"/>
      <c r="G92" s="1027"/>
      <c r="H92" s="1027"/>
      <c r="I92" s="149"/>
      <c r="J92" s="149"/>
      <c r="K92" s="149"/>
      <c r="L92" s="1125"/>
      <c r="M92" s="1125"/>
      <c r="N92" s="1125"/>
      <c r="O92" s="1125"/>
      <c r="P92" s="1125"/>
      <c r="Q92" s="1125"/>
      <c r="R92" s="1125"/>
      <c r="S92" s="1125"/>
      <c r="T92" s="1125"/>
      <c r="U92" s="1125"/>
      <c r="V92" s="1125"/>
      <c r="W92" s="1125"/>
      <c r="X92" s="1125"/>
      <c r="Y92" s="1125"/>
      <c r="Z92" s="1125"/>
      <c r="AA92" s="1125"/>
      <c r="AB92" s="701"/>
      <c r="AC92" s="701"/>
      <c r="AD92" s="701"/>
      <c r="AE92" s="701"/>
      <c r="AF92" s="701"/>
      <c r="AG92" s="701"/>
      <c r="AH92" s="701"/>
      <c r="AI92" s="701"/>
      <c r="AJ92" s="151"/>
      <c r="AK92" s="151"/>
      <c r="AL92" s="151"/>
      <c r="AM92" s="193"/>
    </row>
    <row r="93" spans="1:41" x14ac:dyDescent="0.2">
      <c r="A93" s="131" t="s">
        <v>61</v>
      </c>
      <c r="B93" s="375" t="s">
        <v>1</v>
      </c>
      <c r="C93" s="132" t="s">
        <v>49</v>
      </c>
      <c r="D93" s="124"/>
      <c r="E93" s="124"/>
      <c r="F93" s="170" t="s">
        <v>22</v>
      </c>
      <c r="G93" s="171"/>
      <c r="H93" s="172"/>
      <c r="I93" s="124"/>
      <c r="J93" s="170" t="s">
        <v>22</v>
      </c>
      <c r="K93" s="173"/>
      <c r="L93" s="124"/>
      <c r="M93" s="124"/>
      <c r="N93" s="170" t="s">
        <v>22</v>
      </c>
      <c r="O93" s="173"/>
      <c r="P93" s="124"/>
      <c r="Q93" s="124"/>
      <c r="R93" s="170" t="s">
        <v>22</v>
      </c>
      <c r="S93" s="121"/>
      <c r="T93" s="124"/>
      <c r="U93" s="124"/>
      <c r="V93" s="170" t="s">
        <v>22</v>
      </c>
      <c r="W93" s="173" t="s">
        <v>180</v>
      </c>
      <c r="X93" s="124"/>
      <c r="Y93" s="124"/>
      <c r="Z93" s="170" t="s">
        <v>22</v>
      </c>
      <c r="AA93" s="174"/>
      <c r="AB93" s="124"/>
      <c r="AC93" s="124"/>
      <c r="AD93" s="170" t="s">
        <v>22</v>
      </c>
      <c r="AE93" s="188"/>
      <c r="AF93" s="138"/>
      <c r="AG93" s="124"/>
      <c r="AH93" s="170" t="s">
        <v>22</v>
      </c>
      <c r="AI93" s="174"/>
      <c r="AJ93" s="118"/>
      <c r="AK93" s="153"/>
      <c r="AL93" s="152" t="s">
        <v>22</v>
      </c>
      <c r="AM93" s="191"/>
    </row>
    <row r="94" spans="1:41" x14ac:dyDescent="0.2">
      <c r="A94" s="435" t="s">
        <v>674</v>
      </c>
      <c r="B94" s="436" t="s">
        <v>1</v>
      </c>
      <c r="C94" s="930" t="s">
        <v>692</v>
      </c>
      <c r="D94" s="402"/>
      <c r="E94" s="402"/>
      <c r="F94" s="403" t="s">
        <v>22</v>
      </c>
      <c r="G94" s="404"/>
      <c r="H94" s="405"/>
      <c r="I94" s="402"/>
      <c r="J94" s="403" t="s">
        <v>22</v>
      </c>
      <c r="K94" s="406"/>
      <c r="L94" s="402"/>
      <c r="M94" s="402"/>
      <c r="N94" s="403" t="s">
        <v>22</v>
      </c>
      <c r="O94" s="406"/>
      <c r="P94" s="402"/>
      <c r="Q94" s="402"/>
      <c r="R94" s="403" t="s">
        <v>22</v>
      </c>
      <c r="S94" s="407"/>
      <c r="T94" s="402"/>
      <c r="U94" s="402"/>
      <c r="V94" s="403" t="s">
        <v>22</v>
      </c>
      <c r="W94" s="406"/>
      <c r="X94" s="402"/>
      <c r="Y94" s="402"/>
      <c r="Z94" s="403" t="s">
        <v>22</v>
      </c>
      <c r="AA94" s="408" t="s">
        <v>180</v>
      </c>
      <c r="AB94" s="402"/>
      <c r="AC94" s="402"/>
      <c r="AD94" s="403"/>
      <c r="AE94" s="404"/>
      <c r="AF94" s="405"/>
      <c r="AG94" s="402"/>
      <c r="AH94" s="403" t="s">
        <v>22</v>
      </c>
      <c r="AI94" s="408"/>
      <c r="AJ94" s="409"/>
      <c r="AK94" s="410"/>
      <c r="AL94" s="411" t="s">
        <v>22</v>
      </c>
      <c r="AM94" s="412"/>
    </row>
    <row r="95" spans="1:41" x14ac:dyDescent="0.2">
      <c r="A95" s="131" t="s">
        <v>50</v>
      </c>
      <c r="B95" s="375" t="s">
        <v>1</v>
      </c>
      <c r="C95" s="116" t="s">
        <v>51</v>
      </c>
      <c r="D95" s="124"/>
      <c r="E95" s="124"/>
      <c r="F95" s="170" t="s">
        <v>22</v>
      </c>
      <c r="G95" s="171"/>
      <c r="H95" s="172"/>
      <c r="I95" s="124"/>
      <c r="J95" s="170" t="s">
        <v>22</v>
      </c>
      <c r="K95" s="173"/>
      <c r="L95" s="124"/>
      <c r="M95" s="124"/>
      <c r="N95" s="170" t="s">
        <v>22</v>
      </c>
      <c r="O95" s="173"/>
      <c r="P95" s="124"/>
      <c r="Q95" s="124"/>
      <c r="R95" s="170" t="s">
        <v>22</v>
      </c>
      <c r="S95" s="173"/>
      <c r="T95" s="124"/>
      <c r="U95" s="124"/>
      <c r="V95" s="170" t="s">
        <v>22</v>
      </c>
      <c r="W95" s="173"/>
      <c r="X95" s="124"/>
      <c r="Y95" s="124"/>
      <c r="Z95" s="170" t="s">
        <v>22</v>
      </c>
      <c r="AA95" s="175"/>
      <c r="AB95" s="124"/>
      <c r="AC95" s="124"/>
      <c r="AD95" s="170" t="s">
        <v>22</v>
      </c>
      <c r="AE95" s="187"/>
      <c r="AF95" s="138"/>
      <c r="AG95" s="124"/>
      <c r="AH95" s="170" t="s">
        <v>22</v>
      </c>
      <c r="AI95" s="175" t="s">
        <v>72</v>
      </c>
      <c r="AJ95" s="118"/>
      <c r="AK95" s="153"/>
      <c r="AL95" s="152" t="s">
        <v>22</v>
      </c>
      <c r="AM95" s="191"/>
    </row>
    <row r="96" spans="1:41" ht="13.5" thickBot="1" x14ac:dyDescent="0.25">
      <c r="A96" s="133" t="s">
        <v>52</v>
      </c>
      <c r="B96" s="375" t="s">
        <v>1</v>
      </c>
      <c r="C96" s="134" t="s">
        <v>53</v>
      </c>
      <c r="D96" s="124"/>
      <c r="E96" s="124"/>
      <c r="F96" s="170" t="s">
        <v>22</v>
      </c>
      <c r="G96" s="173"/>
      <c r="H96" s="124"/>
      <c r="I96" s="124"/>
      <c r="J96" s="170" t="s">
        <v>22</v>
      </c>
      <c r="K96" s="173"/>
      <c r="L96" s="124"/>
      <c r="M96" s="124"/>
      <c r="N96" s="170" t="s">
        <v>22</v>
      </c>
      <c r="O96" s="173"/>
      <c r="P96" s="124"/>
      <c r="Q96" s="124"/>
      <c r="R96" s="170" t="s">
        <v>22</v>
      </c>
      <c r="S96" s="173"/>
      <c r="T96" s="124"/>
      <c r="U96" s="124"/>
      <c r="V96" s="170" t="s">
        <v>22</v>
      </c>
      <c r="W96" s="173"/>
      <c r="X96" s="124"/>
      <c r="Y96" s="124"/>
      <c r="Z96" s="170" t="s">
        <v>22</v>
      </c>
      <c r="AA96" s="175"/>
      <c r="AB96" s="124"/>
      <c r="AC96" s="124"/>
      <c r="AD96" s="170" t="s">
        <v>22</v>
      </c>
      <c r="AE96" s="189"/>
      <c r="AF96" s="138"/>
      <c r="AG96" s="124"/>
      <c r="AH96" s="170" t="s">
        <v>22</v>
      </c>
      <c r="AI96" s="175" t="s">
        <v>72</v>
      </c>
      <c r="AJ96" s="155"/>
      <c r="AK96" s="153"/>
      <c r="AL96" s="152" t="s">
        <v>22</v>
      </c>
      <c r="AM96" s="191"/>
    </row>
    <row r="97" spans="1:39" ht="18.75" thickBot="1" x14ac:dyDescent="0.3">
      <c r="A97" s="156"/>
      <c r="B97" s="394"/>
      <c r="C97" s="157"/>
      <c r="D97" s="158">
        <f>SUM(D93:D96)</f>
        <v>0</v>
      </c>
      <c r="E97" s="158">
        <f>SUM(E93:E96)</f>
        <v>0</v>
      </c>
      <c r="F97" s="159" t="s">
        <v>22</v>
      </c>
      <c r="G97" s="160" t="s">
        <v>22</v>
      </c>
      <c r="H97" s="158">
        <f>SUM(H93:H96)</f>
        <v>0</v>
      </c>
      <c r="I97" s="158">
        <f>SUM(I93:I96)</f>
        <v>0</v>
      </c>
      <c r="J97" s="159" t="s">
        <v>22</v>
      </c>
      <c r="K97" s="160" t="s">
        <v>22</v>
      </c>
      <c r="L97" s="158">
        <f>SUM(L93:L96)</f>
        <v>0</v>
      </c>
      <c r="M97" s="158">
        <f>SUM(M93:M96)</f>
        <v>0</v>
      </c>
      <c r="N97" s="159" t="s">
        <v>22</v>
      </c>
      <c r="O97" s="160" t="s">
        <v>22</v>
      </c>
      <c r="P97" s="158">
        <f>SUM(P93:P96)</f>
        <v>0</v>
      </c>
      <c r="Q97" s="158">
        <f>SUM(Q93:Q96)</f>
        <v>0</v>
      </c>
      <c r="R97" s="159" t="s">
        <v>22</v>
      </c>
      <c r="S97" s="160" t="s">
        <v>22</v>
      </c>
      <c r="T97" s="158">
        <f>SUM(T93:T96)</f>
        <v>0</v>
      </c>
      <c r="U97" s="158">
        <f>SUM(U93:U96)</f>
        <v>0</v>
      </c>
      <c r="V97" s="159" t="s">
        <v>22</v>
      </c>
      <c r="W97" s="160" t="s">
        <v>22</v>
      </c>
      <c r="X97" s="158">
        <f>SUM(X93:X96)</f>
        <v>0</v>
      </c>
      <c r="Y97" s="158">
        <f>SUM(Y93:Y96)</f>
        <v>0</v>
      </c>
      <c r="Z97" s="159" t="s">
        <v>22</v>
      </c>
      <c r="AA97" s="160" t="s">
        <v>22</v>
      </c>
      <c r="AB97" s="158">
        <f>SUM(AB93:AB96)</f>
        <v>0</v>
      </c>
      <c r="AC97" s="158">
        <f>SUM(AC93:AC96)</f>
        <v>0</v>
      </c>
      <c r="AD97" s="159" t="s">
        <v>22</v>
      </c>
      <c r="AE97" s="160" t="s">
        <v>22</v>
      </c>
      <c r="AF97" s="158">
        <f>SUM(AF93:AF96)</f>
        <v>0</v>
      </c>
      <c r="AG97" s="158">
        <f>SUM(AG93:AG96)</f>
        <v>0</v>
      </c>
      <c r="AH97" s="159" t="s">
        <v>22</v>
      </c>
      <c r="AI97" s="160" t="s">
        <v>22</v>
      </c>
      <c r="AJ97" s="158">
        <f>SUM(AJ93:AJ96)</f>
        <v>0</v>
      </c>
      <c r="AK97" s="158">
        <f>SUM(AK93:AK96)</f>
        <v>0</v>
      </c>
      <c r="AL97" s="161" t="s">
        <v>22</v>
      </c>
      <c r="AM97" s="192">
        <f>SUM(AM93:AM96)</f>
        <v>0</v>
      </c>
    </row>
    <row r="98" spans="1:39" ht="18.75" thickBot="1" x14ac:dyDescent="0.25">
      <c r="A98" s="165"/>
      <c r="B98" s="395"/>
      <c r="C98" s="166"/>
      <c r="D98" s="167">
        <f>D80+D97+D87</f>
        <v>206</v>
      </c>
      <c r="E98" s="167">
        <f>E80+E97+E87</f>
        <v>330</v>
      </c>
      <c r="F98" s="167">
        <f>F80+F87</f>
        <v>30</v>
      </c>
      <c r="G98" s="168" t="s">
        <v>22</v>
      </c>
      <c r="H98" s="167">
        <f>H80+H97+H87</f>
        <v>56</v>
      </c>
      <c r="I98" s="167">
        <f>I80+I97+I87</f>
        <v>252</v>
      </c>
      <c r="J98" s="167">
        <f>SUM(J80,J83,J87)</f>
        <v>27</v>
      </c>
      <c r="K98" s="168" t="s">
        <v>22</v>
      </c>
      <c r="L98" s="167">
        <f>L80+L97+L87</f>
        <v>98</v>
      </c>
      <c r="M98" s="167">
        <f>M80+M97+M87</f>
        <v>224</v>
      </c>
      <c r="N98" s="167">
        <f>N80+N87</f>
        <v>22</v>
      </c>
      <c r="O98" s="168" t="s">
        <v>22</v>
      </c>
      <c r="P98" s="167">
        <f>P80+P97+P87</f>
        <v>84</v>
      </c>
      <c r="Q98" s="167">
        <f>Q80+Q97+Q87</f>
        <v>252</v>
      </c>
      <c r="R98" s="167">
        <f>SUM(R80,R83,R87)</f>
        <v>23</v>
      </c>
      <c r="S98" s="168" t="s">
        <v>22</v>
      </c>
      <c r="T98" s="167">
        <f>T80+T97+T87</f>
        <v>140</v>
      </c>
      <c r="U98" s="167">
        <f>U80+U97+U87</f>
        <v>196</v>
      </c>
      <c r="V98" s="167">
        <f>V80+V87</f>
        <v>24</v>
      </c>
      <c r="W98" s="168" t="s">
        <v>22</v>
      </c>
      <c r="X98" s="167">
        <f>X80+X97+X87</f>
        <v>72</v>
      </c>
      <c r="Y98" s="167">
        <f>Y80+Y97+Y87</f>
        <v>152</v>
      </c>
      <c r="Z98" s="167">
        <f>SUM(Z80,Z83,Z87)</f>
        <v>15</v>
      </c>
      <c r="AA98" s="168" t="s">
        <v>22</v>
      </c>
      <c r="AB98" s="167">
        <f>AB80+AB97+AB87</f>
        <v>28</v>
      </c>
      <c r="AC98" s="167">
        <f>AC80+AC97+AC87</f>
        <v>196</v>
      </c>
      <c r="AD98" s="167">
        <f>AD80+AD87</f>
        <v>17</v>
      </c>
      <c r="AE98" s="168" t="s">
        <v>22</v>
      </c>
      <c r="AF98" s="167">
        <f>AF80+AF97+AF87</f>
        <v>26</v>
      </c>
      <c r="AG98" s="167">
        <f>AG80+AG97+AG87</f>
        <v>122</v>
      </c>
      <c r="AH98" s="167">
        <f>SUM(AH80,AH83,AH87)</f>
        <v>14</v>
      </c>
      <c r="AI98" s="168" t="s">
        <v>22</v>
      </c>
      <c r="AJ98" s="167">
        <f>SUM(AJ80,AJ87,AJ97)</f>
        <v>710</v>
      </c>
      <c r="AK98" s="167">
        <f>SUM(AK80,AK87,AK97)</f>
        <v>1724</v>
      </c>
      <c r="AL98" s="167">
        <f>SUM(AL80,AL83,AL87)</f>
        <v>172</v>
      </c>
      <c r="AM98" s="169">
        <f>SUM(AM80,AM87,AM97)</f>
        <v>2434</v>
      </c>
    </row>
    <row r="99" spans="1:39" ht="14.25" thickTop="1" thickBot="1" x14ac:dyDescent="0.25">
      <c r="A99" s="1128"/>
      <c r="B99" s="1129"/>
      <c r="C99" s="1129"/>
      <c r="D99" s="1129"/>
      <c r="E99" s="1129"/>
      <c r="F99" s="1129"/>
      <c r="G99" s="1129"/>
      <c r="H99" s="1129"/>
      <c r="I99" s="1129"/>
      <c r="J99" s="1129"/>
      <c r="K99" s="1129"/>
      <c r="L99" s="1129"/>
      <c r="M99" s="1129"/>
      <c r="N99" s="1129"/>
      <c r="O99" s="1129"/>
      <c r="P99" s="1129"/>
      <c r="Q99" s="1129"/>
      <c r="R99" s="1129"/>
      <c r="S99" s="1129"/>
      <c r="T99" s="1129"/>
      <c r="U99" s="1129"/>
      <c r="V99" s="1129"/>
      <c r="W99" s="1129"/>
      <c r="X99" s="1129"/>
      <c r="Y99" s="1129"/>
      <c r="Z99" s="1129"/>
      <c r="AA99" s="1129"/>
      <c r="AB99" s="110"/>
      <c r="AC99" s="110"/>
      <c r="AD99" s="110"/>
      <c r="AE99" s="110"/>
      <c r="AF99" s="110"/>
      <c r="AG99" s="110"/>
      <c r="AH99" s="110"/>
      <c r="AI99" s="110"/>
      <c r="AJ99" s="5"/>
      <c r="AK99" s="5"/>
      <c r="AL99" s="5"/>
      <c r="AM99" s="6"/>
    </row>
    <row r="100" spans="1:39" ht="18.75" thickTop="1" x14ac:dyDescent="0.2">
      <c r="A100" s="1126" t="s">
        <v>23</v>
      </c>
      <c r="B100" s="1127"/>
      <c r="C100" s="1127"/>
      <c r="D100" s="1127"/>
      <c r="E100" s="1127"/>
      <c r="F100" s="1127"/>
      <c r="G100" s="1127"/>
      <c r="H100" s="1127"/>
      <c r="I100" s="1127"/>
      <c r="J100" s="1127"/>
      <c r="K100" s="1127"/>
      <c r="L100" s="1127"/>
      <c r="M100" s="1127"/>
      <c r="N100" s="1127"/>
      <c r="O100" s="1127"/>
      <c r="P100" s="1127"/>
      <c r="Q100" s="1127"/>
      <c r="R100" s="1127"/>
      <c r="S100" s="1127"/>
      <c r="T100" s="1127"/>
      <c r="U100" s="1127"/>
      <c r="V100" s="1127"/>
      <c r="W100" s="1127"/>
      <c r="X100" s="1127"/>
      <c r="Y100" s="1127"/>
      <c r="Z100" s="1127"/>
      <c r="AA100" s="1127"/>
      <c r="AB100" s="109"/>
      <c r="AC100" s="109"/>
      <c r="AD100" s="109"/>
      <c r="AE100" s="109"/>
      <c r="AF100" s="109"/>
      <c r="AG100" s="109"/>
      <c r="AH100" s="109"/>
      <c r="AI100" s="109"/>
      <c r="AJ100" s="7"/>
      <c r="AK100" s="7"/>
      <c r="AL100" s="7"/>
      <c r="AM100" s="8"/>
    </row>
    <row r="101" spans="1:39" x14ac:dyDescent="0.2">
      <c r="A101" s="200"/>
      <c r="B101" s="396"/>
      <c r="C101" s="201" t="s">
        <v>19</v>
      </c>
      <c r="D101" s="202"/>
      <c r="E101" s="202"/>
      <c r="F101" s="203"/>
      <c r="G101" s="204" t="str">
        <f>IF(COUNTIF(G10:G86,"A")=0,"",COUNTIF(G10:G86,"A"))</f>
        <v/>
      </c>
      <c r="H101" s="202"/>
      <c r="I101" s="202"/>
      <c r="J101" s="203"/>
      <c r="K101" s="204" t="str">
        <f>IF(COUNTIF(K10:K86,"A")=0,"",COUNTIF(K10:K86,"A"))</f>
        <v/>
      </c>
      <c r="L101" s="202"/>
      <c r="M101" s="202"/>
      <c r="N101" s="203"/>
      <c r="O101" s="204" t="str">
        <f>IF(COUNTIF(O10:O86,"A")=0,"",COUNTIF(O10:O86,"A"))</f>
        <v/>
      </c>
      <c r="P101" s="202"/>
      <c r="Q101" s="202"/>
      <c r="R101" s="203"/>
      <c r="S101" s="204" t="str">
        <f>IF(COUNTIF(S10:S86,"A")=0,"",COUNTIF(S10:S86,"A"))</f>
        <v/>
      </c>
      <c r="T101" s="202"/>
      <c r="U101" s="202"/>
      <c r="V101" s="203"/>
      <c r="W101" s="204" t="str">
        <f>IF(COUNTIF(W10:W86,"A")=0,"",COUNTIF(W10:W86,"A"))</f>
        <v/>
      </c>
      <c r="X101" s="202"/>
      <c r="Y101" s="202"/>
      <c r="Z101" s="203"/>
      <c r="AA101" s="204" t="str">
        <f>IF(COUNTIF(AA10:AA86,"A")=0,"",COUNTIF(AA10:AA86,"A"))</f>
        <v/>
      </c>
      <c r="AB101" s="9"/>
      <c r="AC101" s="9"/>
      <c r="AD101" s="4"/>
      <c r="AE101" s="10" t="str">
        <f>IF(COUNTIF(AE10:AE86,"A")=0,"",COUNTIF(AE10:AE86,"A"))</f>
        <v/>
      </c>
      <c r="AF101" s="9"/>
      <c r="AG101" s="9"/>
      <c r="AH101" s="4"/>
      <c r="AI101" s="10" t="str">
        <f>IF(COUNTIF(AI10:AI86,"A")=0,"",COUNTIF(AI10:AI86,"A"))</f>
        <v/>
      </c>
      <c r="AJ101" s="9"/>
      <c r="AK101" s="9"/>
      <c r="AL101" s="4"/>
      <c r="AM101" s="76" t="str">
        <f t="shared" ref="AM101:AM113" si="67">IF(SUM(G101:AA101)=0,"",SUM(G101:AA101))</f>
        <v/>
      </c>
    </row>
    <row r="102" spans="1:39" x14ac:dyDescent="0.2">
      <c r="A102" s="200"/>
      <c r="B102" s="396"/>
      <c r="C102" s="201" t="s">
        <v>20</v>
      </c>
      <c r="D102" s="202"/>
      <c r="E102" s="202"/>
      <c r="F102" s="203"/>
      <c r="G102" s="204" t="str">
        <f>IF(COUNTIF(G10:G86,"B")=0,"",COUNTIF(G10:G86,"B"))</f>
        <v/>
      </c>
      <c r="H102" s="202"/>
      <c r="I102" s="202"/>
      <c r="J102" s="203"/>
      <c r="K102" s="204" t="str">
        <f>IF(COUNTIF(K10:K86,"B")=0,"",COUNTIF(K10:K86,"B"))</f>
        <v/>
      </c>
      <c r="L102" s="202"/>
      <c r="M102" s="202"/>
      <c r="N102" s="203"/>
      <c r="O102" s="204" t="str">
        <f>IF(COUNTIF(O10:O86,"B")=0,"",COUNTIF(O10:O86,"B"))</f>
        <v/>
      </c>
      <c r="P102" s="202"/>
      <c r="Q102" s="202"/>
      <c r="R102" s="203"/>
      <c r="S102" s="204" t="str">
        <f>IF(COUNTIF(S10:S86,"B")=0,"",COUNTIF(S10:S86,"B"))</f>
        <v/>
      </c>
      <c r="T102" s="202"/>
      <c r="U102" s="202"/>
      <c r="V102" s="203"/>
      <c r="W102" s="204" t="str">
        <f>IF(COUNTIF(W10:W86,"B")=0,"",COUNTIF(W10:W86,"B"))</f>
        <v/>
      </c>
      <c r="X102" s="202"/>
      <c r="Y102" s="202"/>
      <c r="Z102" s="203"/>
      <c r="AA102" s="204" t="str">
        <f>IF(COUNTIF(AA10:AA86,"B")=0,"",COUNTIF(AA10:AA86,"B"))</f>
        <v/>
      </c>
      <c r="AB102" s="9"/>
      <c r="AC102" s="9"/>
      <c r="AD102" s="4"/>
      <c r="AE102" s="10" t="str">
        <f>IF(COUNTIF(AE10:AE86,"B")=0,"",COUNTIF(AE10:AE86,"B"))</f>
        <v/>
      </c>
      <c r="AF102" s="9"/>
      <c r="AG102" s="9"/>
      <c r="AH102" s="4"/>
      <c r="AI102" s="10" t="str">
        <f>IF(COUNTIF(AI10:AI86,"B")=0,"",COUNTIF(AI10:AI86,"B"))</f>
        <v/>
      </c>
      <c r="AJ102" s="9"/>
      <c r="AK102" s="9"/>
      <c r="AL102" s="4"/>
      <c r="AM102" s="76" t="str">
        <f t="shared" si="67"/>
        <v/>
      </c>
    </row>
    <row r="103" spans="1:39" x14ac:dyDescent="0.2">
      <c r="A103" s="200"/>
      <c r="B103" s="396"/>
      <c r="C103" s="201" t="s">
        <v>74</v>
      </c>
      <c r="D103" s="202"/>
      <c r="E103" s="202"/>
      <c r="F103" s="203"/>
      <c r="G103" s="204">
        <f>IF(COUNTIF(G10:G86,"ÉÉ")=0,"",COUNTIF(G10:G86,"ÉÉ"))</f>
        <v>3</v>
      </c>
      <c r="H103" s="202"/>
      <c r="I103" s="202"/>
      <c r="J103" s="203"/>
      <c r="K103" s="204">
        <f>IF(COUNTIF(K10:K86,"ÉÉ")=0,"",COUNTIF(K10:K86,"ÉÉ"))</f>
        <v>1</v>
      </c>
      <c r="L103" s="202"/>
      <c r="M103" s="202"/>
      <c r="N103" s="203"/>
      <c r="O103" s="204" t="str">
        <f>IF(COUNTIF(O10:O86,"ÉÉ")=0,"",COUNTIF(O10:O86,"ÉÉ"))</f>
        <v/>
      </c>
      <c r="P103" s="202"/>
      <c r="Q103" s="202"/>
      <c r="R103" s="203"/>
      <c r="S103" s="204">
        <v>1</v>
      </c>
      <c r="T103" s="202"/>
      <c r="U103" s="202"/>
      <c r="V103" s="203"/>
      <c r="W103" s="204" t="str">
        <f>IF(COUNTIF(W10:W86,"ÉÉ")=0,"",COUNTIF(W10:W86,"ÉÉ"))</f>
        <v/>
      </c>
      <c r="X103" s="202"/>
      <c r="Y103" s="202"/>
      <c r="Z103" s="203"/>
      <c r="AA103" s="204" t="str">
        <f>IF(COUNTIF(AA10:AA86,"ÉÉ")=0,"",COUNTIF(AA10:AA86,"ÉÉ"))</f>
        <v/>
      </c>
      <c r="AB103" s="9"/>
      <c r="AC103" s="9"/>
      <c r="AD103" s="4"/>
      <c r="AE103" s="10">
        <f>IF(COUNTIF(AE10:AE86,"ÉÉ")=0,"",COUNTIF(AE10:AE86,"ÉÉ"))</f>
        <v>1</v>
      </c>
      <c r="AF103" s="9"/>
      <c r="AG103" s="9"/>
      <c r="AH103" s="4"/>
      <c r="AI103" s="10" t="str">
        <f>IF(COUNTIF(AI10:AI86,"ÉÉ")=0,"",COUNTIF(AI10:AI86,"ÉÉ"))</f>
        <v/>
      </c>
      <c r="AJ103" s="9"/>
      <c r="AK103" s="9"/>
      <c r="AL103" s="4"/>
      <c r="AM103" s="76">
        <f t="shared" si="67"/>
        <v>5</v>
      </c>
    </row>
    <row r="104" spans="1:39" x14ac:dyDescent="0.2">
      <c r="A104" s="200"/>
      <c r="B104" s="397"/>
      <c r="C104" s="201" t="s">
        <v>75</v>
      </c>
      <c r="D104" s="205"/>
      <c r="E104" s="205"/>
      <c r="F104" s="206"/>
      <c r="G104" s="204" t="str">
        <f>IF(COUNTIF(G10:G86,"ÉÉ(Z)")=0,"",COUNTIF(G10:G86,"ÉÉ(Z)"))</f>
        <v/>
      </c>
      <c r="H104" s="205"/>
      <c r="I104" s="205"/>
      <c r="J104" s="206"/>
      <c r="K104" s="204" t="str">
        <f>IF(COUNTIF(K10:K86,"ÉÉ(Z)")=0,"",COUNTIF(K10:K86,"ÉÉ(Z)"))</f>
        <v/>
      </c>
      <c r="L104" s="205"/>
      <c r="M104" s="205"/>
      <c r="N104" s="206"/>
      <c r="O104" s="204" t="str">
        <f>IF(COUNTIF(O10:O86,"ÉÉ(Z)")=0,"",COUNTIF(O10:O86,"ÉÉ(Z)"))</f>
        <v/>
      </c>
      <c r="P104" s="205"/>
      <c r="Q104" s="205"/>
      <c r="R104" s="206"/>
      <c r="S104" s="204" t="str">
        <f>IF(COUNTIF(S10:S86,"ÉÉ(Z)")=0,"",COUNTIF(S10:S86,"ÉÉ(Z)"))</f>
        <v/>
      </c>
      <c r="T104" s="205"/>
      <c r="U104" s="205"/>
      <c r="V104" s="206"/>
      <c r="W104" s="204" t="str">
        <f>IF(COUNTIF(W10:W86,"ÉÉ(Z)")=0,"",COUNTIF(W10:W86,"ÉÉ(Z)"))</f>
        <v/>
      </c>
      <c r="X104" s="205"/>
      <c r="Y104" s="205"/>
      <c r="Z104" s="206"/>
      <c r="AA104" s="204" t="str">
        <f>IF(COUNTIF(AA10:AA86,"ÉÉ(Z)")=0,"",COUNTIF(AA10:AA86,"ÉÉ(Z)"))</f>
        <v/>
      </c>
      <c r="AB104" s="11"/>
      <c r="AC104" s="11"/>
      <c r="AD104" s="12"/>
      <c r="AE104" s="10" t="str">
        <f>IF(COUNTIF(AE10:AE86,"ÉÉ(Z)")=0,"",COUNTIF(AE10:AE86,"ÉÉ(Z)"))</f>
        <v/>
      </c>
      <c r="AF104" s="11"/>
      <c r="AG104" s="11"/>
      <c r="AH104" s="12"/>
      <c r="AI104" s="10" t="str">
        <f>IF(COUNTIF(AI10:AI86,"ÉÉ(Z)")=0,"",COUNTIF(AI10:AI86,"ÉÉ(Z)"))</f>
        <v/>
      </c>
      <c r="AJ104" s="11"/>
      <c r="AK104" s="11"/>
      <c r="AL104" s="12"/>
      <c r="AM104" s="76" t="str">
        <f t="shared" si="67"/>
        <v/>
      </c>
    </row>
    <row r="105" spans="1:39" x14ac:dyDescent="0.2">
      <c r="A105" s="200"/>
      <c r="B105" s="396"/>
      <c r="C105" s="201" t="s">
        <v>76</v>
      </c>
      <c r="D105" s="202"/>
      <c r="E105" s="202"/>
      <c r="F105" s="203"/>
      <c r="G105" s="204">
        <f>IF(COUNTIF(G10:G86,"GYJ")=0,"",COUNTIF(G10:G86,"GYJ"))</f>
        <v>2</v>
      </c>
      <c r="H105" s="202"/>
      <c r="I105" s="202"/>
      <c r="J105" s="203"/>
      <c r="K105" s="204">
        <f>IF(COUNTIF(K10:K86,"GYJ")=0,"",COUNTIF(K10:K86,"GYJ"))</f>
        <v>5</v>
      </c>
      <c r="L105" s="202"/>
      <c r="M105" s="202"/>
      <c r="N105" s="203"/>
      <c r="O105" s="204">
        <f>IF(COUNTIF(O10:O86,"GYJ")=0,"",COUNTIF(O10:O86,"GYJ"))</f>
        <v>3</v>
      </c>
      <c r="P105" s="202"/>
      <c r="Q105" s="202"/>
      <c r="R105" s="203"/>
      <c r="S105" s="204">
        <f>IF(COUNTIF(S10:S86,"GYJ")=0,"",COUNTIF(S10:S86,"GYJ"))</f>
        <v>3</v>
      </c>
      <c r="T105" s="202"/>
      <c r="U105" s="202"/>
      <c r="V105" s="203"/>
      <c r="W105" s="204">
        <f>IF(COUNTIF(W10:W86,"GYJ")=0,"",COUNTIF(W10:W86,"GYJ"))</f>
        <v>4</v>
      </c>
      <c r="X105" s="202"/>
      <c r="Y105" s="202"/>
      <c r="Z105" s="203"/>
      <c r="AA105" s="204">
        <f>IF(COUNTIF(AA10:AA86,"GYJ")=0,"",COUNTIF(AA10:AA86,"GYJ"))</f>
        <v>3</v>
      </c>
      <c r="AB105" s="9"/>
      <c r="AC105" s="9"/>
      <c r="AD105" s="4"/>
      <c r="AE105" s="10">
        <f>IF(COUNTIF(AE10:AE86,"GYJ")=0,"",COUNTIF(AE10:AE86,"GYJ"))</f>
        <v>4</v>
      </c>
      <c r="AF105" s="9"/>
      <c r="AG105" s="9"/>
      <c r="AH105" s="4"/>
      <c r="AI105" s="10">
        <f>IF(COUNTIF(AI10:AI86,"GYJ")=0,"",COUNTIF(AI10:AI86,"GYJ"))</f>
        <v>5</v>
      </c>
      <c r="AJ105" s="9"/>
      <c r="AK105" s="9"/>
      <c r="AL105" s="4"/>
      <c r="AM105" s="76">
        <f t="shared" si="67"/>
        <v>20</v>
      </c>
    </row>
    <row r="106" spans="1:39" x14ac:dyDescent="0.2">
      <c r="A106" s="200"/>
      <c r="B106" s="396"/>
      <c r="C106" s="201" t="s">
        <v>77</v>
      </c>
      <c r="D106" s="202"/>
      <c r="E106" s="202"/>
      <c r="F106" s="203"/>
      <c r="G106" s="204" t="str">
        <f>IF(COUNTIF(G10:G86,"GYJ(Z)")=0,"",COUNTIF(G10:G86,"GYJ(Z)"))</f>
        <v/>
      </c>
      <c r="H106" s="202"/>
      <c r="I106" s="202"/>
      <c r="J106" s="203"/>
      <c r="K106" s="204" t="str">
        <f>IF(COUNTIF(K10:K86,"GYJ(Z)")=0,"",COUNTIF(K10:K86,"GYJ(Z)"))</f>
        <v/>
      </c>
      <c r="L106" s="202"/>
      <c r="M106" s="202"/>
      <c r="N106" s="203"/>
      <c r="O106" s="204" t="str">
        <f>IF(COUNTIF(O10:O86,"GYJ(Z)")=0,"",COUNTIF(O10:O86,"GYJ(Z)"))</f>
        <v/>
      </c>
      <c r="P106" s="202"/>
      <c r="Q106" s="202"/>
      <c r="R106" s="203"/>
      <c r="S106" s="204" t="str">
        <f>IF(COUNTIF(S10:S86,"GYJ(Z)")=0,"",COUNTIF(S10:S86,"GYJ(Z)"))</f>
        <v/>
      </c>
      <c r="T106" s="202"/>
      <c r="U106" s="202"/>
      <c r="V106" s="203"/>
      <c r="W106" s="204" t="str">
        <f>IF(COUNTIF(W10:W86,"GYJ(Z)")=0,"",COUNTIF(W10:W86,"GYJ(Z)"))</f>
        <v/>
      </c>
      <c r="X106" s="202"/>
      <c r="Y106" s="202"/>
      <c r="Z106" s="203"/>
      <c r="AA106" s="204" t="str">
        <f>IF(COUNTIF(AA10:AA86,"GYJ(Z)")=0,"",COUNTIF(AA10:AA86,"GYJ(Z)"))</f>
        <v/>
      </c>
      <c r="AB106" s="9"/>
      <c r="AC106" s="9"/>
      <c r="AD106" s="4"/>
      <c r="AE106" s="10" t="str">
        <f>IF(COUNTIF(AE10:AE86,"GYJ(Z)")=0,"",COUNTIF(AE10:AE86,"GYJ(Z)"))</f>
        <v/>
      </c>
      <c r="AF106" s="9"/>
      <c r="AG106" s="9"/>
      <c r="AH106" s="4"/>
      <c r="AI106" s="10" t="str">
        <f>IF(COUNTIF(AI10:AI86,"GYJ(Z)")=0,"",COUNTIF(AI10:AI86,"GYJ(Z)"))</f>
        <v/>
      </c>
      <c r="AJ106" s="9"/>
      <c r="AK106" s="9"/>
      <c r="AL106" s="4"/>
      <c r="AM106" s="76" t="str">
        <f t="shared" si="67"/>
        <v/>
      </c>
    </row>
    <row r="107" spans="1:39" x14ac:dyDescent="0.2">
      <c r="A107" s="200"/>
      <c r="B107" s="396"/>
      <c r="C107" s="201" t="s">
        <v>59</v>
      </c>
      <c r="D107" s="202"/>
      <c r="E107" s="202"/>
      <c r="F107" s="203"/>
      <c r="G107" s="204">
        <f>IF(COUNTIF(G10:G86,"K")=0,"",COUNTIF(G10:G86,"K"))</f>
        <v>3</v>
      </c>
      <c r="H107" s="202"/>
      <c r="I107" s="202"/>
      <c r="J107" s="203"/>
      <c r="K107" s="204">
        <f>IF(COUNTIF(K10:K86,"K")=0,"",COUNTIF(K10:K86,"K"))</f>
        <v>3</v>
      </c>
      <c r="L107" s="202"/>
      <c r="M107" s="202"/>
      <c r="N107" s="203"/>
      <c r="O107" s="204">
        <f>IF(COUNTIF(O10:O86,"K")=0,"",COUNTIF(O10:O86,"K"))</f>
        <v>3</v>
      </c>
      <c r="P107" s="202"/>
      <c r="Q107" s="202"/>
      <c r="R107" s="203"/>
      <c r="S107" s="204">
        <f>IF(COUNTIF(S10:S86,"K")=0,"",COUNTIF(S10:S86,"K"))</f>
        <v>2</v>
      </c>
      <c r="T107" s="202"/>
      <c r="U107" s="202"/>
      <c r="V107" s="203"/>
      <c r="W107" s="204">
        <f>IF(COUNTIF(W10:W86,"K")=0,"",COUNTIF(W10:W86,"K"))</f>
        <v>3</v>
      </c>
      <c r="X107" s="202"/>
      <c r="Y107" s="202"/>
      <c r="Z107" s="203"/>
      <c r="AA107" s="204">
        <f>IF(COUNTIF(AA10:AA86,"K")=0,"",COUNTIF(AA10:AA86,"K"))</f>
        <v>2</v>
      </c>
      <c r="AB107" s="9"/>
      <c r="AC107" s="9"/>
      <c r="AD107" s="4"/>
      <c r="AE107" s="10" t="str">
        <f>IF(COUNTIF(AE10:AE86,"K")=0,"",COUNTIF(AE10:AE86,"K"))</f>
        <v/>
      </c>
      <c r="AF107" s="9"/>
      <c r="AG107" s="9"/>
      <c r="AH107" s="4"/>
      <c r="AI107" s="10" t="str">
        <f>IF(COUNTIF(AI10:AI86,"K")=0,"",COUNTIF(AI10:AI86,"K"))</f>
        <v/>
      </c>
      <c r="AJ107" s="9"/>
      <c r="AK107" s="9"/>
      <c r="AL107" s="4"/>
      <c r="AM107" s="76">
        <f t="shared" si="67"/>
        <v>16</v>
      </c>
    </row>
    <row r="108" spans="1:39" x14ac:dyDescent="0.2">
      <c r="A108" s="200"/>
      <c r="B108" s="396"/>
      <c r="C108" s="201" t="s">
        <v>60</v>
      </c>
      <c r="D108" s="202"/>
      <c r="E108" s="202"/>
      <c r="F108" s="203"/>
      <c r="G108" s="204" t="str">
        <f>IF(COUNTIF(G10:G86,"K(Z)")=0,"",COUNTIF(G10:G86,"K(Z)"))</f>
        <v/>
      </c>
      <c r="H108" s="202"/>
      <c r="I108" s="202"/>
      <c r="J108" s="203"/>
      <c r="K108" s="204" t="str">
        <f>IF(COUNTIF(K10:K86,"K(Z)")=0,"",COUNTIF(K10:K86,"K(Z)"))</f>
        <v/>
      </c>
      <c r="L108" s="202"/>
      <c r="M108" s="202"/>
      <c r="N108" s="203"/>
      <c r="O108" s="204">
        <f>IF(COUNTIF(O10:O86,"K(Z)")=0,"",COUNTIF(O10:O86,"K(Z)"))</f>
        <v>2</v>
      </c>
      <c r="P108" s="202"/>
      <c r="Q108" s="202"/>
      <c r="R108" s="203"/>
      <c r="S108" s="204">
        <f>IF(COUNTIF(S10:S86,"K(Z)")=0,"",COUNTIF(S10:S86,"K(Z)"))</f>
        <v>2</v>
      </c>
      <c r="T108" s="202"/>
      <c r="U108" s="202"/>
      <c r="V108" s="203"/>
      <c r="W108" s="204">
        <f>IF(COUNTIF(W10:W86,"K(Z)")=0,"",COUNTIF(W10:W86,"K(Z)"))</f>
        <v>1</v>
      </c>
      <c r="X108" s="202"/>
      <c r="Y108" s="202"/>
      <c r="Z108" s="203"/>
      <c r="AA108" s="204">
        <f>IF(COUNTIF(AA10:AA86,"K(Z)")=0,"",COUNTIF(AA10:AA86,"K(Z)"))</f>
        <v>2</v>
      </c>
      <c r="AB108" s="9"/>
      <c r="AC108" s="9"/>
      <c r="AD108" s="4"/>
      <c r="AE108" s="10">
        <f>IF(COUNTIF(AE10:AE86,"K(Z)")=0,"",COUNTIF(AE10:AE86,"K(Z)"))</f>
        <v>1</v>
      </c>
      <c r="AF108" s="9"/>
      <c r="AG108" s="9"/>
      <c r="AH108" s="4"/>
      <c r="AI108" s="10">
        <f>IF(COUNTIF(AI10:AI86,"K(Z)")=0,"",COUNTIF(AI10:AI86,"K(Z)"))</f>
        <v>1</v>
      </c>
      <c r="AJ108" s="9"/>
      <c r="AK108" s="9"/>
      <c r="AL108" s="4"/>
      <c r="AM108" s="76">
        <f t="shared" si="67"/>
        <v>7</v>
      </c>
    </row>
    <row r="109" spans="1:39" x14ac:dyDescent="0.2">
      <c r="A109" s="200"/>
      <c r="B109" s="396"/>
      <c r="C109" s="201" t="s">
        <v>21</v>
      </c>
      <c r="D109" s="202"/>
      <c r="E109" s="202"/>
      <c r="F109" s="203"/>
      <c r="G109" s="204" t="str">
        <f>IF(COUNTIF(G10:G86,"AV")=0,"",COUNTIF(G10:G86,"AV"))</f>
        <v/>
      </c>
      <c r="H109" s="202"/>
      <c r="I109" s="202"/>
      <c r="J109" s="203"/>
      <c r="K109" s="204" t="str">
        <f>IF(COUNTIF(K10:K86,"AV")=0,"",COUNTIF(K10:K86,"AV"))</f>
        <v/>
      </c>
      <c r="L109" s="202"/>
      <c r="M109" s="202"/>
      <c r="N109" s="203"/>
      <c r="O109" s="204" t="str">
        <f>IF(COUNTIF(O10:O86,"AV")=0,"",COUNTIF(O10:O86,"AV"))</f>
        <v/>
      </c>
      <c r="P109" s="202"/>
      <c r="Q109" s="202"/>
      <c r="R109" s="203"/>
      <c r="S109" s="204" t="str">
        <f>IF(COUNTIF(S10:S86,"AV")=0,"",COUNTIF(S10:S86,"AV"))</f>
        <v/>
      </c>
      <c r="T109" s="202"/>
      <c r="U109" s="202"/>
      <c r="V109" s="203"/>
      <c r="W109" s="204" t="str">
        <f>IF(COUNTIF(W10:W86,"AV")=0,"",COUNTIF(W10:W86,"AV"))</f>
        <v/>
      </c>
      <c r="X109" s="202"/>
      <c r="Y109" s="202"/>
      <c r="Z109" s="203"/>
      <c r="AA109" s="204">
        <v>1</v>
      </c>
      <c r="AB109" s="9"/>
      <c r="AC109" s="9"/>
      <c r="AD109" s="4"/>
      <c r="AE109" s="10" t="str">
        <f>IF(COUNTIF(AE10:AE86,"AV")=0,"",COUNTIF(AE10:AE86,"AV"))</f>
        <v/>
      </c>
      <c r="AF109" s="9"/>
      <c r="AG109" s="9"/>
      <c r="AH109" s="4"/>
      <c r="AI109" s="10" t="str">
        <f>IF(COUNTIF(AI10:AI86,"AV")=0,"",COUNTIF(AI10:AI86,"AV"))</f>
        <v/>
      </c>
      <c r="AJ109" s="9"/>
      <c r="AK109" s="9"/>
      <c r="AL109" s="4"/>
      <c r="AM109" s="76">
        <f t="shared" si="67"/>
        <v>1</v>
      </c>
    </row>
    <row r="110" spans="1:39" x14ac:dyDescent="0.2">
      <c r="A110" s="200"/>
      <c r="B110" s="396"/>
      <c r="C110" s="201" t="s">
        <v>78</v>
      </c>
      <c r="D110" s="202"/>
      <c r="E110" s="202"/>
      <c r="F110" s="203"/>
      <c r="G110" s="204" t="str">
        <f>IF(COUNTIF(G10:G86,"KV")=0,"",COUNTIF(G10:G86,"KV"))</f>
        <v/>
      </c>
      <c r="H110" s="202"/>
      <c r="I110" s="202"/>
      <c r="J110" s="203"/>
      <c r="K110" s="204" t="str">
        <f>IF(COUNTIF(K10:K86,"KV")=0,"",COUNTIF(K10:K86,"KV"))</f>
        <v/>
      </c>
      <c r="L110" s="202"/>
      <c r="M110" s="202"/>
      <c r="N110" s="203"/>
      <c r="O110" s="204" t="str">
        <f>IF(COUNTIF(O10:O86,"KV")=0,"",COUNTIF(O10:O86,"KV"))</f>
        <v/>
      </c>
      <c r="P110" s="202"/>
      <c r="Q110" s="202"/>
      <c r="R110" s="203"/>
      <c r="S110" s="204" t="str">
        <f>IF(COUNTIF(S10:S86,"KV")=0,"",COUNTIF(S10:S86,"KV"))</f>
        <v/>
      </c>
      <c r="T110" s="202"/>
      <c r="U110" s="202"/>
      <c r="V110" s="203"/>
      <c r="W110" s="204" t="str">
        <f>IF(COUNTIF(W10:W86,"KV")=0,"",COUNTIF(W10:W86,"KV"))</f>
        <v/>
      </c>
      <c r="X110" s="202"/>
      <c r="Y110" s="202"/>
      <c r="Z110" s="203"/>
      <c r="AA110" s="204" t="str">
        <f>IF(COUNTIF(AA10:AA86,"KV")=0,"",COUNTIF(AA10:AA86,"KV"))</f>
        <v/>
      </c>
      <c r="AB110" s="9"/>
      <c r="AC110" s="9"/>
      <c r="AD110" s="4"/>
      <c r="AE110" s="10" t="str">
        <f>IF(COUNTIF(AE10:AE86,"KV")=0,"",COUNTIF(AE10:AE86,"KV"))</f>
        <v/>
      </c>
      <c r="AF110" s="9"/>
      <c r="AG110" s="9"/>
      <c r="AH110" s="4"/>
      <c r="AI110" s="10" t="str">
        <f>IF(COUNTIF(AI10:AI86,"KV")=0,"",COUNTIF(AI10:AI86,"KV"))</f>
        <v/>
      </c>
      <c r="AJ110" s="9"/>
      <c r="AK110" s="9"/>
      <c r="AL110" s="4"/>
      <c r="AM110" s="76" t="str">
        <f t="shared" si="67"/>
        <v/>
      </c>
    </row>
    <row r="111" spans="1:39" x14ac:dyDescent="0.2">
      <c r="A111" s="207"/>
      <c r="B111" s="398"/>
      <c r="C111" s="208" t="s">
        <v>79</v>
      </c>
      <c r="D111" s="209"/>
      <c r="E111" s="209"/>
      <c r="F111" s="210"/>
      <c r="G111" s="204" t="str">
        <f>IF(COUNTIF(G10:G86,"SZG")=0,"",COUNTIF(G10:G86,"SZG"))</f>
        <v/>
      </c>
      <c r="H111" s="209"/>
      <c r="I111" s="209"/>
      <c r="J111" s="210"/>
      <c r="K111" s="204" t="str">
        <f>IF(COUNTIF(K10:K86,"SZG")=0,"",COUNTIF(K10:K86,"SZG"))</f>
        <v/>
      </c>
      <c r="L111" s="209"/>
      <c r="M111" s="209"/>
      <c r="N111" s="210"/>
      <c r="O111" s="204" t="str">
        <f>IF(COUNTIF(O10:O86,"SZG")=0,"",COUNTIF(O10:O86,"SZG"))</f>
        <v/>
      </c>
      <c r="P111" s="209"/>
      <c r="Q111" s="209"/>
      <c r="R111" s="210"/>
      <c r="S111" s="204">
        <v>1</v>
      </c>
      <c r="T111" s="209"/>
      <c r="U111" s="209"/>
      <c r="V111" s="210"/>
      <c r="W111" s="204" t="str">
        <f>IF(COUNTIF(W10:W86,"SZG")=0,"",COUNTIF(W10:W86,"SZG"))</f>
        <v/>
      </c>
      <c r="X111" s="209"/>
      <c r="Y111" s="209"/>
      <c r="Z111" s="210"/>
      <c r="AA111" s="204" t="str">
        <f>IF(COUNTIF(AA10:AA86,"SZG")=0,"",COUNTIF(AA10:AA86,"SZG"))</f>
        <v/>
      </c>
      <c r="AB111" s="13"/>
      <c r="AC111" s="13"/>
      <c r="AD111" s="14"/>
      <c r="AE111" s="10" t="str">
        <f>IF(COUNTIF(AE10:AE86,"SZG")=0,"",COUNTIF(AE10:AE86,"SZG"))</f>
        <v/>
      </c>
      <c r="AF111" s="13"/>
      <c r="AG111" s="13"/>
      <c r="AH111" s="14"/>
      <c r="AI111" s="10" t="str">
        <f>IF(COUNTIF(AI10:AI86,"SZG")=0,"",COUNTIF(AI10:AI86,"SZG"))</f>
        <v/>
      </c>
      <c r="AJ111" s="9"/>
      <c r="AK111" s="9"/>
      <c r="AL111" s="4"/>
      <c r="AM111" s="76">
        <f t="shared" si="67"/>
        <v>1</v>
      </c>
    </row>
    <row r="112" spans="1:39" x14ac:dyDescent="0.2">
      <c r="A112" s="207"/>
      <c r="B112" s="398"/>
      <c r="C112" s="208" t="s">
        <v>80</v>
      </c>
      <c r="D112" s="209"/>
      <c r="E112" s="209"/>
      <c r="F112" s="210"/>
      <c r="G112" s="204" t="str">
        <f>IF(COUNTIF(G10:G86,"ZV")=0,"",COUNTIF(G10:G86,"ZV"))</f>
        <v/>
      </c>
      <c r="H112" s="209"/>
      <c r="I112" s="209"/>
      <c r="J112" s="210"/>
      <c r="K112" s="204" t="str">
        <f>IF(COUNTIF(K10:K86,"ZV")=0,"",COUNTIF(K10:K86,"ZV"))</f>
        <v/>
      </c>
      <c r="L112" s="209"/>
      <c r="M112" s="209"/>
      <c r="N112" s="210"/>
      <c r="O112" s="204" t="str">
        <f>IF(COUNTIF(O10:O86,"ZV")=0,"",COUNTIF(O10:O86,"ZV"))</f>
        <v/>
      </c>
      <c r="P112" s="209"/>
      <c r="Q112" s="209"/>
      <c r="R112" s="210"/>
      <c r="S112" s="204" t="str">
        <f>IF(COUNTIF(S10:S86,"ZV")=0,"",COUNTIF(S10:S86,"ZV"))</f>
        <v/>
      </c>
      <c r="T112" s="209"/>
      <c r="U112" s="209"/>
      <c r="V112" s="210"/>
      <c r="W112" s="204" t="str">
        <f>IF(COUNTIF(W10:W86,"ZV")=0,"",COUNTIF(W10:W86,"ZV"))</f>
        <v/>
      </c>
      <c r="X112" s="209"/>
      <c r="Y112" s="209"/>
      <c r="Z112" s="210"/>
      <c r="AA112" s="204" t="str">
        <f>IF(COUNTIF(AA10:AA86,"ZV")=0,"",COUNTIF(AA10:AA86,"ZV"))</f>
        <v/>
      </c>
      <c r="AB112" s="13"/>
      <c r="AC112" s="13"/>
      <c r="AD112" s="14"/>
      <c r="AE112" s="10" t="str">
        <f>IF(COUNTIF(AE10:AE86,"ZV")=0,"",COUNTIF(AE10:AE86,"ZV"))</f>
        <v/>
      </c>
      <c r="AF112" s="13"/>
      <c r="AG112" s="13"/>
      <c r="AH112" s="14"/>
      <c r="AI112" s="10" t="str">
        <f>IF(COUNTIF(AI10:AI86,"ZV")=0,"",COUNTIF(AI10:AI86,"ZV"))</f>
        <v/>
      </c>
      <c r="AJ112" s="9"/>
      <c r="AK112" s="9"/>
      <c r="AL112" s="4"/>
      <c r="AM112" s="76" t="str">
        <f t="shared" si="67"/>
        <v/>
      </c>
    </row>
    <row r="113" spans="1:41" ht="13.5" thickBot="1" x14ac:dyDescent="0.25">
      <c r="A113" s="211"/>
      <c r="B113" s="399"/>
      <c r="C113" s="212" t="s">
        <v>26</v>
      </c>
      <c r="D113" s="366"/>
      <c r="E113" s="366"/>
      <c r="F113" s="367"/>
      <c r="G113" s="368">
        <f>IF(SUM(G101:G112)=0,"",SUM(G101:G112))</f>
        <v>8</v>
      </c>
      <c r="H113" s="366"/>
      <c r="I113" s="366"/>
      <c r="J113" s="367"/>
      <c r="K113" s="213">
        <f>IF(SUM(K101:K112)=0,"",SUM(K101:K112))</f>
        <v>9</v>
      </c>
      <c r="L113" s="366"/>
      <c r="M113" s="366"/>
      <c r="N113" s="367"/>
      <c r="O113" s="213">
        <f>IF(SUM(O101:O112)=0,"",SUM(O101:O112))</f>
        <v>8</v>
      </c>
      <c r="P113" s="366"/>
      <c r="Q113" s="366"/>
      <c r="R113" s="367"/>
      <c r="S113" s="213">
        <f>IF(SUM(S101:S112)=0,"",SUM(S101:S112))</f>
        <v>9</v>
      </c>
      <c r="T113" s="366"/>
      <c r="U113" s="366"/>
      <c r="V113" s="367"/>
      <c r="W113" s="213">
        <f>IF(SUM(W101:W112)=0,"",SUM(W101:W112))</f>
        <v>8</v>
      </c>
      <c r="X113" s="366"/>
      <c r="Y113" s="366"/>
      <c r="Z113" s="367"/>
      <c r="AA113" s="213">
        <f>IF(SUM(AA101:AA112)=0,"",SUM(AA101:AA112))</f>
        <v>8</v>
      </c>
      <c r="AB113" s="371"/>
      <c r="AC113" s="371"/>
      <c r="AD113" s="372"/>
      <c r="AE113" s="17">
        <f>IF(SUM(AE101:AE112)=0,"",SUM(AE101:AE112))</f>
        <v>6</v>
      </c>
      <c r="AF113" s="371"/>
      <c r="AG113" s="371"/>
      <c r="AH113" s="372"/>
      <c r="AI113" s="17">
        <f>IF(SUM(AI101:AI112)=0,"",SUM(AI101:AI112))</f>
        <v>6</v>
      </c>
      <c r="AJ113" s="15"/>
      <c r="AK113" s="15"/>
      <c r="AL113" s="16"/>
      <c r="AM113" s="77">
        <f t="shared" si="67"/>
        <v>50</v>
      </c>
    </row>
    <row r="114" spans="1:41" s="3" customFormat="1" ht="19.5" thickTop="1" thickBot="1" x14ac:dyDescent="0.3">
      <c r="A114" s="214"/>
      <c r="B114" s="400"/>
      <c r="C114" s="215" t="s">
        <v>101</v>
      </c>
      <c r="D114" s="369"/>
      <c r="E114" s="369"/>
      <c r="F114" s="370"/>
      <c r="G114" s="369"/>
      <c r="H114" s="369"/>
      <c r="I114" s="369"/>
      <c r="J114" s="370"/>
      <c r="K114" s="217"/>
      <c r="L114" s="369"/>
      <c r="M114" s="369"/>
      <c r="N114" s="370"/>
      <c r="O114" s="216"/>
      <c r="P114" s="369"/>
      <c r="Q114" s="369"/>
      <c r="R114" s="370"/>
      <c r="S114" s="217"/>
      <c r="T114" s="369"/>
      <c r="U114" s="369"/>
      <c r="V114" s="370"/>
      <c r="W114" s="216"/>
      <c r="X114" s="369"/>
      <c r="Y114" s="369"/>
      <c r="Z114" s="370"/>
      <c r="AA114" s="217"/>
      <c r="AB114" s="373"/>
      <c r="AC114" s="373"/>
      <c r="AD114" s="374"/>
      <c r="AE114" s="20"/>
      <c r="AF114" s="373"/>
      <c r="AG114" s="373"/>
      <c r="AH114" s="374"/>
      <c r="AI114" s="20"/>
      <c r="AJ114" s="18"/>
      <c r="AK114" s="18"/>
      <c r="AL114" s="19"/>
      <c r="AM114" s="194"/>
      <c r="AN114" s="915"/>
      <c r="AO114" s="916"/>
    </row>
    <row r="115" spans="1:41" s="96" customFormat="1" ht="15.75" hidden="1" customHeight="1" x14ac:dyDescent="0.25">
      <c r="A115" s="88"/>
      <c r="B115" s="401"/>
      <c r="C115" s="89"/>
      <c r="D115" s="196"/>
      <c r="E115" s="196"/>
      <c r="F115" s="91"/>
      <c r="G115" s="92"/>
      <c r="H115" s="196"/>
      <c r="I115" s="196"/>
      <c r="J115" s="91"/>
      <c r="K115" s="92"/>
      <c r="L115" s="196"/>
      <c r="M115" s="196"/>
      <c r="N115" s="91"/>
      <c r="O115" s="92"/>
      <c r="P115" s="196"/>
      <c r="Q115" s="196"/>
      <c r="R115" s="91"/>
      <c r="S115" s="92"/>
      <c r="T115" s="196"/>
      <c r="U115" s="196"/>
      <c r="V115" s="91"/>
      <c r="W115" s="92"/>
      <c r="X115" s="196"/>
      <c r="Y115" s="196"/>
      <c r="Z115" s="91"/>
      <c r="AA115" s="92"/>
      <c r="AB115" s="196"/>
      <c r="AC115" s="196"/>
      <c r="AD115" s="91"/>
      <c r="AE115" s="92"/>
      <c r="AF115" s="196"/>
      <c r="AG115" s="196"/>
      <c r="AH115" s="91"/>
      <c r="AI115" s="92"/>
      <c r="AJ115" s="93"/>
      <c r="AK115" s="90"/>
      <c r="AL115" s="94"/>
      <c r="AM115" s="95"/>
      <c r="AN115" s="917"/>
      <c r="AO115" s="918"/>
    </row>
    <row r="116" spans="1:41" s="96" customFormat="1" ht="15.75" x14ac:dyDescent="0.25">
      <c r="A116" s="767" t="s">
        <v>278</v>
      </c>
      <c r="B116" s="763" t="s">
        <v>279</v>
      </c>
      <c r="C116" s="759" t="s">
        <v>280</v>
      </c>
      <c r="D116" s="196"/>
      <c r="E116" s="196"/>
      <c r="F116" s="91"/>
      <c r="G116" s="92"/>
      <c r="H116" s="196"/>
      <c r="I116" s="196">
        <v>28</v>
      </c>
      <c r="J116" s="91">
        <v>3</v>
      </c>
      <c r="K116" s="92" t="s">
        <v>66</v>
      </c>
      <c r="L116" s="196"/>
      <c r="M116" s="196">
        <v>28</v>
      </c>
      <c r="N116" s="91">
        <v>3</v>
      </c>
      <c r="O116" s="92" t="s">
        <v>66</v>
      </c>
      <c r="P116" s="196"/>
      <c r="Q116" s="196">
        <v>28</v>
      </c>
      <c r="R116" s="91">
        <v>3</v>
      </c>
      <c r="S116" s="92" t="s">
        <v>66</v>
      </c>
      <c r="T116" s="196"/>
      <c r="U116" s="196">
        <v>28</v>
      </c>
      <c r="V116" s="91">
        <v>3</v>
      </c>
      <c r="W116" s="92" t="s">
        <v>66</v>
      </c>
      <c r="X116" s="196"/>
      <c r="Y116" s="196">
        <v>28</v>
      </c>
      <c r="Z116" s="91">
        <v>3</v>
      </c>
      <c r="AA116" s="92" t="s">
        <v>66</v>
      </c>
      <c r="AB116" s="196"/>
      <c r="AC116" s="196">
        <v>28</v>
      </c>
      <c r="AD116" s="91">
        <v>3</v>
      </c>
      <c r="AE116" s="92" t="s">
        <v>66</v>
      </c>
      <c r="AF116" s="196"/>
      <c r="AG116" s="196"/>
      <c r="AH116" s="91"/>
      <c r="AI116" s="92"/>
      <c r="AJ116" s="93"/>
      <c r="AK116" s="90"/>
      <c r="AL116" s="94"/>
      <c r="AM116" s="95"/>
      <c r="AN116" s="919" t="s">
        <v>281</v>
      </c>
      <c r="AO116" s="831" t="s">
        <v>282</v>
      </c>
    </row>
    <row r="117" spans="1:41" s="96" customFormat="1" ht="15.75" x14ac:dyDescent="0.25">
      <c r="A117" s="767" t="s">
        <v>454</v>
      </c>
      <c r="B117" s="763" t="s">
        <v>279</v>
      </c>
      <c r="C117" s="790" t="s">
        <v>455</v>
      </c>
      <c r="D117" s="791"/>
      <c r="E117" s="1077"/>
      <c r="F117" s="1078"/>
      <c r="G117" s="1079"/>
      <c r="H117" s="1080">
        <v>16</v>
      </c>
      <c r="I117" s="1080">
        <v>12</v>
      </c>
      <c r="J117" s="1081">
        <v>3</v>
      </c>
      <c r="K117" s="1079" t="s">
        <v>66</v>
      </c>
      <c r="L117" s="1080">
        <v>16</v>
      </c>
      <c r="M117" s="1080">
        <v>12</v>
      </c>
      <c r="N117" s="1081">
        <v>3</v>
      </c>
      <c r="O117" s="1079" t="s">
        <v>66</v>
      </c>
      <c r="P117" s="1080">
        <v>16</v>
      </c>
      <c r="Q117" s="1080">
        <v>12</v>
      </c>
      <c r="R117" s="1081">
        <v>3</v>
      </c>
      <c r="S117" s="1079" t="s">
        <v>66</v>
      </c>
      <c r="T117" s="1080">
        <v>16</v>
      </c>
      <c r="U117" s="1080">
        <v>12</v>
      </c>
      <c r="V117" s="1081">
        <v>3</v>
      </c>
      <c r="W117" s="1079" t="s">
        <v>66</v>
      </c>
      <c r="X117" s="1080">
        <v>16</v>
      </c>
      <c r="Y117" s="1080">
        <v>12</v>
      </c>
      <c r="Z117" s="1081">
        <v>3</v>
      </c>
      <c r="AA117" s="1079" t="s">
        <v>66</v>
      </c>
      <c r="AB117" s="1080">
        <v>16</v>
      </c>
      <c r="AC117" s="1080">
        <v>12</v>
      </c>
      <c r="AD117" s="1081">
        <v>3</v>
      </c>
      <c r="AE117" s="1079" t="s">
        <v>66</v>
      </c>
      <c r="AF117" s="196"/>
      <c r="AG117" s="196"/>
      <c r="AH117" s="91"/>
      <c r="AI117" s="92"/>
      <c r="AJ117" s="93"/>
      <c r="AK117" s="90"/>
      <c r="AL117" s="94"/>
      <c r="AM117" s="95"/>
      <c r="AN117" s="920" t="s">
        <v>422</v>
      </c>
      <c r="AO117" s="831" t="s">
        <v>456</v>
      </c>
    </row>
    <row r="118" spans="1:41" s="96" customFormat="1" ht="15.75" x14ac:dyDescent="0.25">
      <c r="A118" s="1039" t="s">
        <v>773</v>
      </c>
      <c r="B118" s="763" t="s">
        <v>279</v>
      </c>
      <c r="C118" s="1091" t="s">
        <v>774</v>
      </c>
      <c r="D118" s="1088"/>
      <c r="E118" s="1086"/>
      <c r="F118" s="1087"/>
      <c r="G118" s="1089"/>
      <c r="H118" s="1088">
        <v>8</v>
      </c>
      <c r="I118" s="1086">
        <v>20</v>
      </c>
      <c r="J118" s="1087">
        <v>3</v>
      </c>
      <c r="K118" s="1089" t="s">
        <v>66</v>
      </c>
      <c r="L118" s="1088">
        <v>8</v>
      </c>
      <c r="M118" s="1086">
        <v>20</v>
      </c>
      <c r="N118" s="1087">
        <v>3</v>
      </c>
      <c r="O118" s="1089" t="s">
        <v>66</v>
      </c>
      <c r="P118" s="1088">
        <v>8</v>
      </c>
      <c r="Q118" s="1086">
        <v>20</v>
      </c>
      <c r="R118" s="1087">
        <v>3</v>
      </c>
      <c r="S118" s="1089" t="s">
        <v>66</v>
      </c>
      <c r="T118" s="1088">
        <v>8</v>
      </c>
      <c r="U118" s="1086">
        <v>20</v>
      </c>
      <c r="V118" s="1087">
        <v>3</v>
      </c>
      <c r="W118" s="1089" t="s">
        <v>66</v>
      </c>
      <c r="X118" s="1088">
        <v>8</v>
      </c>
      <c r="Y118" s="1086">
        <v>20</v>
      </c>
      <c r="Z118" s="1087">
        <v>3</v>
      </c>
      <c r="AA118" s="1089" t="s">
        <v>66</v>
      </c>
      <c r="AB118" s="1088">
        <v>8</v>
      </c>
      <c r="AC118" s="1086">
        <v>20</v>
      </c>
      <c r="AD118" s="1087">
        <v>3</v>
      </c>
      <c r="AE118" s="1089" t="s">
        <v>66</v>
      </c>
      <c r="AF118" s="1090"/>
      <c r="AG118" s="196"/>
      <c r="AH118" s="91"/>
      <c r="AI118" s="92"/>
      <c r="AJ118" s="93"/>
      <c r="AK118" s="90"/>
      <c r="AL118" s="94"/>
      <c r="AM118" s="95"/>
      <c r="AN118" s="1092" t="s">
        <v>775</v>
      </c>
      <c r="AO118" s="1038" t="s">
        <v>776</v>
      </c>
    </row>
    <row r="119" spans="1:41" s="96" customFormat="1" ht="15.75" x14ac:dyDescent="0.25">
      <c r="A119" s="1039" t="s">
        <v>777</v>
      </c>
      <c r="B119" s="763" t="s">
        <v>279</v>
      </c>
      <c r="C119" s="1091" t="s">
        <v>778</v>
      </c>
      <c r="D119" s="1086"/>
      <c r="E119" s="1086"/>
      <c r="F119" s="1087"/>
      <c r="G119" s="1087"/>
      <c r="H119" s="1086"/>
      <c r="I119" s="1086"/>
      <c r="J119" s="1087"/>
      <c r="K119" s="1087"/>
      <c r="L119" s="1086">
        <v>14</v>
      </c>
      <c r="M119" s="1086">
        <v>14</v>
      </c>
      <c r="N119" s="1087">
        <v>3</v>
      </c>
      <c r="O119" s="1087" t="s">
        <v>67</v>
      </c>
      <c r="P119" s="1086">
        <v>14</v>
      </c>
      <c r="Q119" s="1086">
        <v>14</v>
      </c>
      <c r="R119" s="1087">
        <v>3</v>
      </c>
      <c r="S119" s="1087" t="s">
        <v>67</v>
      </c>
      <c r="T119" s="1086">
        <v>14</v>
      </c>
      <c r="U119" s="1086">
        <v>14</v>
      </c>
      <c r="V119" s="1087">
        <v>3</v>
      </c>
      <c r="W119" s="1087" t="s">
        <v>67</v>
      </c>
      <c r="X119" s="1086">
        <v>14</v>
      </c>
      <c r="Y119" s="1086">
        <v>14</v>
      </c>
      <c r="Z119" s="1087">
        <v>3</v>
      </c>
      <c r="AA119" s="1087" t="s">
        <v>67</v>
      </c>
      <c r="AB119" s="1086">
        <v>14</v>
      </c>
      <c r="AC119" s="1086">
        <v>14</v>
      </c>
      <c r="AD119" s="1087">
        <v>3</v>
      </c>
      <c r="AE119" s="1087" t="s">
        <v>67</v>
      </c>
      <c r="AF119" s="1076"/>
      <c r="AG119" s="196"/>
      <c r="AH119" s="91"/>
      <c r="AI119" s="92"/>
      <c r="AJ119" s="93"/>
      <c r="AK119" s="90"/>
      <c r="AL119" s="94"/>
      <c r="AM119" s="95"/>
      <c r="AN119" s="1092" t="s">
        <v>779</v>
      </c>
      <c r="AO119" s="1038" t="s">
        <v>780</v>
      </c>
    </row>
    <row r="120" spans="1:41" s="96" customFormat="1" ht="15.75" x14ac:dyDescent="0.25">
      <c r="A120" s="1039" t="s">
        <v>782</v>
      </c>
      <c r="B120" s="763" t="s">
        <v>279</v>
      </c>
      <c r="C120" s="1091" t="s">
        <v>781</v>
      </c>
      <c r="D120" s="1086"/>
      <c r="E120" s="1086"/>
      <c r="F120" s="1087"/>
      <c r="G120" s="1087"/>
      <c r="H120" s="1086"/>
      <c r="I120" s="1086"/>
      <c r="J120" s="1087"/>
      <c r="K120" s="1087"/>
      <c r="L120" s="1086">
        <v>14</v>
      </c>
      <c r="M120" s="1086">
        <v>14</v>
      </c>
      <c r="N120" s="1087">
        <v>3</v>
      </c>
      <c r="O120" s="1087" t="s">
        <v>67</v>
      </c>
      <c r="P120" s="1086">
        <v>14</v>
      </c>
      <c r="Q120" s="1086">
        <v>14</v>
      </c>
      <c r="R120" s="1087">
        <v>3</v>
      </c>
      <c r="S120" s="1087" t="s">
        <v>67</v>
      </c>
      <c r="T120" s="1086">
        <v>14</v>
      </c>
      <c r="U120" s="1086">
        <v>14</v>
      </c>
      <c r="V120" s="1087">
        <v>3</v>
      </c>
      <c r="W120" s="1087" t="s">
        <v>67</v>
      </c>
      <c r="X120" s="1086">
        <v>14</v>
      </c>
      <c r="Y120" s="1086">
        <v>14</v>
      </c>
      <c r="Z120" s="1087">
        <v>3</v>
      </c>
      <c r="AA120" s="1087" t="s">
        <v>67</v>
      </c>
      <c r="AB120" s="1086">
        <v>14</v>
      </c>
      <c r="AC120" s="1086">
        <v>14</v>
      </c>
      <c r="AD120" s="1087">
        <v>3</v>
      </c>
      <c r="AE120" s="1087" t="s">
        <v>67</v>
      </c>
      <c r="AF120" s="1076"/>
      <c r="AG120" s="196"/>
      <c r="AH120" s="91"/>
      <c r="AI120" s="92"/>
      <c r="AJ120" s="93"/>
      <c r="AK120" s="90"/>
      <c r="AL120" s="94"/>
      <c r="AM120" s="95"/>
      <c r="AN120" s="1092" t="s">
        <v>779</v>
      </c>
      <c r="AO120" s="1038" t="s">
        <v>780</v>
      </c>
    </row>
    <row r="121" spans="1:41" s="96" customFormat="1" ht="15.75" x14ac:dyDescent="0.25">
      <c r="A121" s="767" t="s">
        <v>283</v>
      </c>
      <c r="B121" s="763" t="s">
        <v>279</v>
      </c>
      <c r="C121" s="760" t="s">
        <v>284</v>
      </c>
      <c r="D121" s="1082"/>
      <c r="E121" s="730"/>
      <c r="F121" s="1083"/>
      <c r="G121" s="1084"/>
      <c r="H121" s="1085">
        <v>6</v>
      </c>
      <c r="I121" s="1085">
        <v>2</v>
      </c>
      <c r="J121" s="1083">
        <v>3</v>
      </c>
      <c r="K121" s="1084" t="s">
        <v>67</v>
      </c>
      <c r="L121" s="1085">
        <v>6</v>
      </c>
      <c r="M121" s="1085">
        <v>2</v>
      </c>
      <c r="N121" s="1083">
        <v>3</v>
      </c>
      <c r="O121" s="1084" t="s">
        <v>67</v>
      </c>
      <c r="P121" s="1085">
        <v>6</v>
      </c>
      <c r="Q121" s="1085">
        <v>2</v>
      </c>
      <c r="R121" s="1083">
        <v>3</v>
      </c>
      <c r="S121" s="1084" t="s">
        <v>67</v>
      </c>
      <c r="T121" s="1085">
        <v>6</v>
      </c>
      <c r="U121" s="1085">
        <v>2</v>
      </c>
      <c r="V121" s="1083">
        <v>3</v>
      </c>
      <c r="W121" s="1084" t="s">
        <v>67</v>
      </c>
      <c r="X121" s="1085">
        <v>6</v>
      </c>
      <c r="Y121" s="1085">
        <v>2</v>
      </c>
      <c r="Z121" s="1083">
        <v>3</v>
      </c>
      <c r="AA121" s="1084" t="s">
        <v>67</v>
      </c>
      <c r="AB121" s="1085">
        <v>6</v>
      </c>
      <c r="AC121" s="1085">
        <v>2</v>
      </c>
      <c r="AD121" s="1083">
        <v>3</v>
      </c>
      <c r="AE121" s="1084" t="s">
        <v>67</v>
      </c>
      <c r="AF121" s="196"/>
      <c r="AG121" s="196"/>
      <c r="AH121" s="91"/>
      <c r="AI121" s="92"/>
      <c r="AJ121" s="93"/>
      <c r="AK121" s="90"/>
      <c r="AL121" s="94"/>
      <c r="AM121" s="95"/>
      <c r="AN121" s="190" t="s">
        <v>285</v>
      </c>
      <c r="AO121" s="831" t="s">
        <v>286</v>
      </c>
    </row>
    <row r="122" spans="1:41" s="96" customFormat="1" ht="15.75" x14ac:dyDescent="0.25">
      <c r="A122" s="767" t="s">
        <v>287</v>
      </c>
      <c r="B122" s="763" t="s">
        <v>279</v>
      </c>
      <c r="C122" s="760" t="s">
        <v>288</v>
      </c>
      <c r="D122" s="772"/>
      <c r="E122" s="755"/>
      <c r="F122" s="91"/>
      <c r="G122" s="92"/>
      <c r="H122" s="196">
        <v>6</v>
      </c>
      <c r="I122" s="196">
        <v>2</v>
      </c>
      <c r="J122" s="91">
        <v>3</v>
      </c>
      <c r="K122" s="92" t="s">
        <v>67</v>
      </c>
      <c r="L122" s="196">
        <v>6</v>
      </c>
      <c r="M122" s="196">
        <v>2</v>
      </c>
      <c r="N122" s="91">
        <v>3</v>
      </c>
      <c r="O122" s="92" t="s">
        <v>67</v>
      </c>
      <c r="P122" s="196">
        <v>6</v>
      </c>
      <c r="Q122" s="196">
        <v>2</v>
      </c>
      <c r="R122" s="91">
        <v>3</v>
      </c>
      <c r="S122" s="92" t="s">
        <v>67</v>
      </c>
      <c r="T122" s="196">
        <v>6</v>
      </c>
      <c r="U122" s="196">
        <v>2</v>
      </c>
      <c r="V122" s="91">
        <v>3</v>
      </c>
      <c r="W122" s="92" t="s">
        <v>67</v>
      </c>
      <c r="X122" s="196">
        <v>6</v>
      </c>
      <c r="Y122" s="196">
        <v>2</v>
      </c>
      <c r="Z122" s="91">
        <v>3</v>
      </c>
      <c r="AA122" s="92" t="s">
        <v>67</v>
      </c>
      <c r="AB122" s="196">
        <v>6</v>
      </c>
      <c r="AC122" s="196">
        <v>2</v>
      </c>
      <c r="AD122" s="91">
        <v>3</v>
      </c>
      <c r="AE122" s="92" t="s">
        <v>67</v>
      </c>
      <c r="AF122" s="196"/>
      <c r="AG122" s="196"/>
      <c r="AH122" s="91"/>
      <c r="AI122" s="92"/>
      <c r="AJ122" s="93"/>
      <c r="AK122" s="90"/>
      <c r="AL122" s="94"/>
      <c r="AM122" s="95"/>
      <c r="AN122" s="921" t="s">
        <v>285</v>
      </c>
      <c r="AO122" s="831" t="s">
        <v>289</v>
      </c>
    </row>
    <row r="123" spans="1:41" s="102" customFormat="1" ht="15.75" x14ac:dyDescent="0.2">
      <c r="A123" s="767" t="s">
        <v>290</v>
      </c>
      <c r="B123" s="763" t="s">
        <v>279</v>
      </c>
      <c r="C123" s="760" t="s">
        <v>291</v>
      </c>
      <c r="D123" s="772"/>
      <c r="E123" s="755"/>
      <c r="F123" s="98"/>
      <c r="G123" s="99"/>
      <c r="H123" s="197">
        <v>6</v>
      </c>
      <c r="I123" s="197">
        <v>2</v>
      </c>
      <c r="J123" s="98">
        <v>3</v>
      </c>
      <c r="K123" s="99" t="s">
        <v>67</v>
      </c>
      <c r="L123" s="197">
        <v>6</v>
      </c>
      <c r="M123" s="197">
        <v>2</v>
      </c>
      <c r="N123" s="98">
        <v>3</v>
      </c>
      <c r="O123" s="99" t="s">
        <v>67</v>
      </c>
      <c r="P123" s="197">
        <v>6</v>
      </c>
      <c r="Q123" s="197">
        <v>2</v>
      </c>
      <c r="R123" s="98">
        <v>3</v>
      </c>
      <c r="S123" s="99" t="s">
        <v>67</v>
      </c>
      <c r="T123" s="197">
        <v>6</v>
      </c>
      <c r="U123" s="197">
        <v>2</v>
      </c>
      <c r="V123" s="98">
        <v>3</v>
      </c>
      <c r="W123" s="99" t="s">
        <v>67</v>
      </c>
      <c r="X123" s="197">
        <v>6</v>
      </c>
      <c r="Y123" s="197">
        <v>2</v>
      </c>
      <c r="Z123" s="98">
        <v>3</v>
      </c>
      <c r="AA123" s="99" t="s">
        <v>67</v>
      </c>
      <c r="AB123" s="197">
        <v>6</v>
      </c>
      <c r="AC123" s="197">
        <v>2</v>
      </c>
      <c r="AD123" s="98">
        <v>3</v>
      </c>
      <c r="AE123" s="99" t="s">
        <v>67</v>
      </c>
      <c r="AF123" s="197"/>
      <c r="AG123" s="197"/>
      <c r="AH123" s="98"/>
      <c r="AI123" s="99"/>
      <c r="AJ123" s="100"/>
      <c r="AK123" s="97"/>
      <c r="AL123" s="101"/>
      <c r="AM123" s="95"/>
      <c r="AN123" s="921" t="s">
        <v>285</v>
      </c>
      <c r="AO123" s="831" t="s">
        <v>292</v>
      </c>
    </row>
    <row r="124" spans="1:41" s="96" customFormat="1" ht="15.75" x14ac:dyDescent="0.25">
      <c r="A124" s="767" t="s">
        <v>293</v>
      </c>
      <c r="B124" s="763" t="s">
        <v>279</v>
      </c>
      <c r="C124" s="760" t="s">
        <v>294</v>
      </c>
      <c r="D124" s="772"/>
      <c r="E124" s="755"/>
      <c r="F124" s="91"/>
      <c r="G124" s="92"/>
      <c r="H124" s="196">
        <v>6</v>
      </c>
      <c r="I124" s="196">
        <v>2</v>
      </c>
      <c r="J124" s="91">
        <v>3</v>
      </c>
      <c r="K124" s="92" t="s">
        <v>67</v>
      </c>
      <c r="L124" s="196">
        <v>6</v>
      </c>
      <c r="M124" s="196">
        <v>2</v>
      </c>
      <c r="N124" s="91">
        <v>3</v>
      </c>
      <c r="O124" s="92" t="s">
        <v>67</v>
      </c>
      <c r="P124" s="196">
        <v>6</v>
      </c>
      <c r="Q124" s="196">
        <v>2</v>
      </c>
      <c r="R124" s="91">
        <v>3</v>
      </c>
      <c r="S124" s="92" t="s">
        <v>67</v>
      </c>
      <c r="T124" s="196">
        <v>6</v>
      </c>
      <c r="U124" s="196">
        <v>2</v>
      </c>
      <c r="V124" s="91">
        <v>3</v>
      </c>
      <c r="W124" s="92" t="s">
        <v>67</v>
      </c>
      <c r="X124" s="196">
        <v>6</v>
      </c>
      <c r="Y124" s="196">
        <v>2</v>
      </c>
      <c r="Z124" s="91">
        <v>3</v>
      </c>
      <c r="AA124" s="92" t="s">
        <v>67</v>
      </c>
      <c r="AB124" s="196">
        <v>6</v>
      </c>
      <c r="AC124" s="196">
        <v>2</v>
      </c>
      <c r="AD124" s="91">
        <v>3</v>
      </c>
      <c r="AE124" s="92" t="s">
        <v>67</v>
      </c>
      <c r="AF124" s="196"/>
      <c r="AG124" s="196"/>
      <c r="AH124" s="91"/>
      <c r="AI124" s="92"/>
      <c r="AJ124" s="93"/>
      <c r="AK124" s="90"/>
      <c r="AL124" s="94"/>
      <c r="AM124" s="95"/>
      <c r="AN124" s="921" t="s">
        <v>285</v>
      </c>
      <c r="AO124" s="831" t="s">
        <v>295</v>
      </c>
    </row>
    <row r="125" spans="1:41" s="96" customFormat="1" ht="15.75" x14ac:dyDescent="0.25">
      <c r="A125" s="767" t="s">
        <v>296</v>
      </c>
      <c r="B125" s="763" t="s">
        <v>279</v>
      </c>
      <c r="C125" s="760" t="s">
        <v>297</v>
      </c>
      <c r="D125" s="773"/>
      <c r="E125" s="196"/>
      <c r="F125" s="91"/>
      <c r="G125" s="92"/>
      <c r="H125" s="196"/>
      <c r="I125" s="196">
        <v>28</v>
      </c>
      <c r="J125" s="91">
        <v>3</v>
      </c>
      <c r="K125" s="92" t="s">
        <v>66</v>
      </c>
      <c r="L125" s="196"/>
      <c r="M125" s="196"/>
      <c r="N125" s="91"/>
      <c r="O125" s="92"/>
      <c r="P125" s="196"/>
      <c r="Q125" s="196">
        <v>28</v>
      </c>
      <c r="R125" s="91">
        <v>3</v>
      </c>
      <c r="S125" s="92" t="s">
        <v>66</v>
      </c>
      <c r="T125" s="196"/>
      <c r="U125" s="196"/>
      <c r="V125" s="91"/>
      <c r="W125" s="92"/>
      <c r="X125" s="196"/>
      <c r="Y125" s="196">
        <v>28</v>
      </c>
      <c r="Z125" s="91">
        <v>3</v>
      </c>
      <c r="AA125" s="92" t="s">
        <v>66</v>
      </c>
      <c r="AB125" s="196"/>
      <c r="AC125" s="196"/>
      <c r="AD125" s="91"/>
      <c r="AE125" s="92"/>
      <c r="AF125" s="196"/>
      <c r="AG125" s="196"/>
      <c r="AH125" s="91"/>
      <c r="AI125" s="92"/>
      <c r="AJ125" s="93"/>
      <c r="AK125" s="90"/>
      <c r="AL125" s="94"/>
      <c r="AM125" s="95"/>
      <c r="AN125" s="921" t="s">
        <v>298</v>
      </c>
      <c r="AO125" s="831" t="s">
        <v>299</v>
      </c>
    </row>
    <row r="126" spans="1:41" s="788" customFormat="1" ht="15.75" x14ac:dyDescent="0.25">
      <c r="A126" s="1039" t="s">
        <v>300</v>
      </c>
      <c r="B126" s="763" t="s">
        <v>279</v>
      </c>
      <c r="C126" s="1040" t="s">
        <v>301</v>
      </c>
      <c r="D126" s="774"/>
      <c r="E126" s="774"/>
      <c r="F126" s="775"/>
      <c r="G126" s="776"/>
      <c r="H126" s="196"/>
      <c r="I126" s="196"/>
      <c r="J126" s="91"/>
      <c r="K126" s="92"/>
      <c r="L126" s="196"/>
      <c r="M126" s="196">
        <v>28</v>
      </c>
      <c r="N126" s="91">
        <v>3</v>
      </c>
      <c r="O126" s="92" t="s">
        <v>66</v>
      </c>
      <c r="P126" s="196"/>
      <c r="Q126" s="196"/>
      <c r="R126" s="91"/>
      <c r="S126" s="92"/>
      <c r="T126" s="196"/>
      <c r="U126" s="196">
        <v>28</v>
      </c>
      <c r="V126" s="91">
        <v>3</v>
      </c>
      <c r="W126" s="92" t="s">
        <v>66</v>
      </c>
      <c r="X126" s="196"/>
      <c r="Y126" s="196"/>
      <c r="Z126" s="91"/>
      <c r="AA126" s="92"/>
      <c r="AB126" s="196"/>
      <c r="AC126" s="196"/>
      <c r="AD126" s="91"/>
      <c r="AE126" s="92"/>
      <c r="AF126" s="774"/>
      <c r="AG126" s="774"/>
      <c r="AH126" s="775"/>
      <c r="AI126" s="776"/>
      <c r="AJ126" s="784"/>
      <c r="AK126" s="785"/>
      <c r="AL126" s="786"/>
      <c r="AM126" s="787"/>
      <c r="AN126" s="921" t="s">
        <v>302</v>
      </c>
      <c r="AO126" s="1038" t="s">
        <v>318</v>
      </c>
    </row>
    <row r="127" spans="1:41" s="788" customFormat="1" ht="15.75" x14ac:dyDescent="0.25">
      <c r="A127" s="1039" t="s">
        <v>303</v>
      </c>
      <c r="B127" s="763" t="s">
        <v>279</v>
      </c>
      <c r="C127" s="1040" t="s">
        <v>304</v>
      </c>
      <c r="D127" s="774"/>
      <c r="E127" s="774"/>
      <c r="F127" s="775"/>
      <c r="G127" s="776"/>
      <c r="H127" s="196"/>
      <c r="I127" s="196"/>
      <c r="J127" s="91"/>
      <c r="K127" s="92"/>
      <c r="L127" s="196"/>
      <c r="M127" s="196"/>
      <c r="N127" s="91"/>
      <c r="O127" s="92"/>
      <c r="P127" s="196"/>
      <c r="Q127" s="196">
        <v>28</v>
      </c>
      <c r="R127" s="91">
        <v>3</v>
      </c>
      <c r="S127" s="92" t="s">
        <v>66</v>
      </c>
      <c r="T127" s="196"/>
      <c r="U127" s="196"/>
      <c r="V127" s="91"/>
      <c r="W127" s="92"/>
      <c r="X127" s="196"/>
      <c r="Y127" s="196">
        <v>28</v>
      </c>
      <c r="Z127" s="91">
        <v>3</v>
      </c>
      <c r="AA127" s="92" t="s">
        <v>66</v>
      </c>
      <c r="AB127" s="196"/>
      <c r="AC127" s="196"/>
      <c r="AD127" s="91"/>
      <c r="AE127" s="92"/>
      <c r="AF127" s="774"/>
      <c r="AG127" s="774"/>
      <c r="AH127" s="775"/>
      <c r="AI127" s="776"/>
      <c r="AJ127" s="784"/>
      <c r="AK127" s="785"/>
      <c r="AL127" s="786"/>
      <c r="AM127" s="787"/>
      <c r="AN127" s="921" t="s">
        <v>302</v>
      </c>
      <c r="AO127" s="1038" t="s">
        <v>318</v>
      </c>
    </row>
    <row r="128" spans="1:41" s="788" customFormat="1" ht="15.75" x14ac:dyDescent="0.25">
      <c r="A128" s="767" t="s">
        <v>305</v>
      </c>
      <c r="B128" s="889" t="s">
        <v>279</v>
      </c>
      <c r="C128" s="890" t="s">
        <v>306</v>
      </c>
      <c r="D128" s="774"/>
      <c r="E128" s="774"/>
      <c r="F128" s="775"/>
      <c r="G128" s="776"/>
      <c r="H128" s="196"/>
      <c r="I128" s="196">
        <v>28</v>
      </c>
      <c r="J128" s="91">
        <v>3</v>
      </c>
      <c r="K128" s="92" t="s">
        <v>66</v>
      </c>
      <c r="L128" s="196"/>
      <c r="M128" s="196">
        <v>28</v>
      </c>
      <c r="N128" s="91">
        <v>3</v>
      </c>
      <c r="O128" s="92" t="s">
        <v>66</v>
      </c>
      <c r="P128" s="196"/>
      <c r="Q128" s="196">
        <v>28</v>
      </c>
      <c r="R128" s="91">
        <v>3</v>
      </c>
      <c r="S128" s="92" t="s">
        <v>66</v>
      </c>
      <c r="T128" s="196"/>
      <c r="U128" s="196">
        <v>28</v>
      </c>
      <c r="V128" s="91">
        <v>3</v>
      </c>
      <c r="W128" s="92" t="s">
        <v>66</v>
      </c>
      <c r="X128" s="196"/>
      <c r="Y128" s="196">
        <v>28</v>
      </c>
      <c r="Z128" s="91">
        <v>3</v>
      </c>
      <c r="AA128" s="92" t="s">
        <v>66</v>
      </c>
      <c r="AB128" s="196"/>
      <c r="AC128" s="196">
        <v>28</v>
      </c>
      <c r="AD128" s="91">
        <v>3</v>
      </c>
      <c r="AE128" s="92" t="s">
        <v>66</v>
      </c>
      <c r="AF128" s="774"/>
      <c r="AG128" s="774"/>
      <c r="AH128" s="775"/>
      <c r="AI128" s="776"/>
      <c r="AJ128" s="784"/>
      <c r="AK128" s="785"/>
      <c r="AL128" s="786"/>
      <c r="AM128" s="787"/>
      <c r="AN128" s="921" t="s">
        <v>302</v>
      </c>
      <c r="AO128" s="831" t="s">
        <v>307</v>
      </c>
    </row>
    <row r="129" spans="1:41" s="788" customFormat="1" ht="15.75" x14ac:dyDescent="0.25">
      <c r="A129" s="1039" t="s">
        <v>308</v>
      </c>
      <c r="B129" s="763" t="s">
        <v>279</v>
      </c>
      <c r="C129" s="1040" t="s">
        <v>309</v>
      </c>
      <c r="D129" s="774"/>
      <c r="E129" s="774"/>
      <c r="F129" s="775"/>
      <c r="G129" s="776"/>
      <c r="H129" s="196"/>
      <c r="I129" s="196"/>
      <c r="J129" s="91"/>
      <c r="K129" s="92"/>
      <c r="L129" s="196"/>
      <c r="M129" s="196"/>
      <c r="N129" s="91"/>
      <c r="O129" s="92"/>
      <c r="P129" s="196"/>
      <c r="Q129" s="196"/>
      <c r="R129" s="91"/>
      <c r="S129" s="92"/>
      <c r="T129" s="196"/>
      <c r="U129" s="196">
        <v>28</v>
      </c>
      <c r="V129" s="91">
        <v>3</v>
      </c>
      <c r="W129" s="92" t="s">
        <v>67</v>
      </c>
      <c r="X129" s="196"/>
      <c r="Y129" s="196">
        <v>28</v>
      </c>
      <c r="Z129" s="91">
        <v>3</v>
      </c>
      <c r="AA129" s="92" t="s">
        <v>67</v>
      </c>
      <c r="AB129" s="196"/>
      <c r="AC129" s="196">
        <v>28</v>
      </c>
      <c r="AD129" s="91">
        <v>3</v>
      </c>
      <c r="AE129" s="92" t="s">
        <v>67</v>
      </c>
      <c r="AF129" s="774"/>
      <c r="AG129" s="774"/>
      <c r="AH129" s="775"/>
      <c r="AI129" s="776"/>
      <c r="AJ129" s="784"/>
      <c r="AK129" s="785"/>
      <c r="AL129" s="786"/>
      <c r="AM129" s="787"/>
      <c r="AN129" s="921" t="s">
        <v>302</v>
      </c>
      <c r="AO129" s="1038" t="s">
        <v>318</v>
      </c>
    </row>
    <row r="130" spans="1:41" s="788" customFormat="1" ht="15.75" x14ac:dyDescent="0.25">
      <c r="A130" s="1039" t="s">
        <v>310</v>
      </c>
      <c r="B130" s="763" t="s">
        <v>279</v>
      </c>
      <c r="C130" s="1040" t="s">
        <v>311</v>
      </c>
      <c r="D130" s="774"/>
      <c r="E130" s="774"/>
      <c r="F130" s="775"/>
      <c r="G130" s="776"/>
      <c r="H130" s="196"/>
      <c r="I130" s="196"/>
      <c r="J130" s="91"/>
      <c r="K130" s="92"/>
      <c r="L130" s="196"/>
      <c r="M130" s="196"/>
      <c r="N130" s="91"/>
      <c r="O130" s="92"/>
      <c r="P130" s="196"/>
      <c r="Q130" s="196"/>
      <c r="R130" s="91"/>
      <c r="S130" s="92"/>
      <c r="T130" s="196"/>
      <c r="U130" s="196"/>
      <c r="V130" s="91"/>
      <c r="W130" s="92"/>
      <c r="X130" s="196"/>
      <c r="Y130" s="196">
        <v>28</v>
      </c>
      <c r="Z130" s="91">
        <v>3</v>
      </c>
      <c r="AA130" s="92" t="s">
        <v>67</v>
      </c>
      <c r="AB130" s="196"/>
      <c r="AC130" s="196">
        <v>28</v>
      </c>
      <c r="AD130" s="91">
        <v>3</v>
      </c>
      <c r="AE130" s="92" t="s">
        <v>67</v>
      </c>
      <c r="AF130" s="774"/>
      <c r="AG130" s="774"/>
      <c r="AH130" s="775"/>
      <c r="AI130" s="776"/>
      <c r="AJ130" s="784"/>
      <c r="AK130" s="785"/>
      <c r="AL130" s="786"/>
      <c r="AM130" s="787"/>
      <c r="AN130" s="921" t="s">
        <v>302</v>
      </c>
      <c r="AO130" s="1038" t="s">
        <v>318</v>
      </c>
    </row>
    <row r="131" spans="1:41" s="788" customFormat="1" ht="15.75" x14ac:dyDescent="0.25">
      <c r="A131" s="767" t="s">
        <v>312</v>
      </c>
      <c r="B131" s="763" t="s">
        <v>279</v>
      </c>
      <c r="C131" s="760" t="s">
        <v>313</v>
      </c>
      <c r="D131" s="774"/>
      <c r="E131" s="774"/>
      <c r="F131" s="775"/>
      <c r="G131" s="776"/>
      <c r="H131" s="196"/>
      <c r="I131" s="196">
        <v>28</v>
      </c>
      <c r="J131" s="91">
        <v>3</v>
      </c>
      <c r="K131" s="92" t="s">
        <v>67</v>
      </c>
      <c r="L131" s="196"/>
      <c r="M131" s="196"/>
      <c r="N131" s="91"/>
      <c r="O131" s="92"/>
      <c r="P131" s="196"/>
      <c r="Q131" s="196">
        <v>28</v>
      </c>
      <c r="R131" s="91">
        <v>3</v>
      </c>
      <c r="S131" s="92" t="s">
        <v>67</v>
      </c>
      <c r="T131" s="196"/>
      <c r="U131" s="196"/>
      <c r="V131" s="91"/>
      <c r="W131" s="92"/>
      <c r="X131" s="196"/>
      <c r="Y131" s="196">
        <v>28</v>
      </c>
      <c r="Z131" s="91">
        <v>3</v>
      </c>
      <c r="AA131" s="92" t="s">
        <v>67</v>
      </c>
      <c r="AB131" s="196"/>
      <c r="AC131" s="196"/>
      <c r="AD131" s="91"/>
      <c r="AE131" s="92"/>
      <c r="AF131" s="774"/>
      <c r="AG131" s="774"/>
      <c r="AH131" s="775"/>
      <c r="AI131" s="776"/>
      <c r="AJ131" s="784"/>
      <c r="AK131" s="785"/>
      <c r="AL131" s="786"/>
      <c r="AM131" s="787"/>
      <c r="AN131" s="921" t="s">
        <v>302</v>
      </c>
      <c r="AO131" s="831" t="s">
        <v>307</v>
      </c>
    </row>
    <row r="132" spans="1:41" s="788" customFormat="1" ht="15.75" x14ac:dyDescent="0.25">
      <c r="A132" s="767" t="s">
        <v>314</v>
      </c>
      <c r="B132" s="763" t="s">
        <v>279</v>
      </c>
      <c r="C132" s="760" t="s">
        <v>315</v>
      </c>
      <c r="D132" s="774"/>
      <c r="E132" s="774"/>
      <c r="F132" s="775"/>
      <c r="G132" s="776"/>
      <c r="H132" s="196"/>
      <c r="I132" s="196"/>
      <c r="J132" s="91"/>
      <c r="K132" s="92"/>
      <c r="L132" s="196"/>
      <c r="M132" s="196">
        <v>28</v>
      </c>
      <c r="N132" s="91">
        <v>3</v>
      </c>
      <c r="O132" s="92" t="s">
        <v>67</v>
      </c>
      <c r="P132" s="196"/>
      <c r="Q132" s="196"/>
      <c r="R132" s="91"/>
      <c r="S132" s="92"/>
      <c r="T132" s="196"/>
      <c r="U132" s="196">
        <v>28</v>
      </c>
      <c r="V132" s="91">
        <v>3</v>
      </c>
      <c r="W132" s="92" t="s">
        <v>67</v>
      </c>
      <c r="X132" s="196"/>
      <c r="Y132" s="196"/>
      <c r="Z132" s="91"/>
      <c r="AA132" s="92"/>
      <c r="AB132" s="196"/>
      <c r="AC132" s="196">
        <v>28</v>
      </c>
      <c r="AD132" s="91">
        <v>3</v>
      </c>
      <c r="AE132" s="92" t="s">
        <v>67</v>
      </c>
      <c r="AF132" s="774"/>
      <c r="AG132" s="774"/>
      <c r="AH132" s="775"/>
      <c r="AI132" s="776"/>
      <c r="AJ132" s="784"/>
      <c r="AK132" s="785"/>
      <c r="AL132" s="786"/>
      <c r="AM132" s="787"/>
      <c r="AN132" s="921" t="s">
        <v>302</v>
      </c>
      <c r="AO132" s="831" t="s">
        <v>307</v>
      </c>
    </row>
    <row r="133" spans="1:41" s="788" customFormat="1" ht="15.75" x14ac:dyDescent="0.25">
      <c r="A133" s="767" t="s">
        <v>316</v>
      </c>
      <c r="B133" s="763" t="s">
        <v>279</v>
      </c>
      <c r="C133" s="760" t="s">
        <v>317</v>
      </c>
      <c r="D133" s="774"/>
      <c r="E133" s="774"/>
      <c r="F133" s="775"/>
      <c r="G133" s="776"/>
      <c r="H133" s="196"/>
      <c r="I133" s="196">
        <v>28</v>
      </c>
      <c r="J133" s="91">
        <v>3</v>
      </c>
      <c r="K133" s="92" t="s">
        <v>67</v>
      </c>
      <c r="L133" s="196"/>
      <c r="M133" s="196"/>
      <c r="N133" s="91"/>
      <c r="O133" s="92"/>
      <c r="P133" s="196"/>
      <c r="Q133" s="196">
        <v>28</v>
      </c>
      <c r="R133" s="91">
        <v>3</v>
      </c>
      <c r="S133" s="92" t="s">
        <v>67</v>
      </c>
      <c r="T133" s="196"/>
      <c r="U133" s="196"/>
      <c r="V133" s="91"/>
      <c r="W133" s="92"/>
      <c r="X133" s="196"/>
      <c r="Y133" s="196">
        <v>28</v>
      </c>
      <c r="Z133" s="91">
        <v>3</v>
      </c>
      <c r="AA133" s="92" t="s">
        <v>67</v>
      </c>
      <c r="AB133" s="196"/>
      <c r="AC133" s="196"/>
      <c r="AD133" s="91"/>
      <c r="AE133" s="92"/>
      <c r="AF133" s="774"/>
      <c r="AG133" s="774"/>
      <c r="AH133" s="775"/>
      <c r="AI133" s="776"/>
      <c r="AJ133" s="784"/>
      <c r="AK133" s="785"/>
      <c r="AL133" s="786"/>
      <c r="AM133" s="787"/>
      <c r="AN133" s="921" t="s">
        <v>302</v>
      </c>
      <c r="AO133" s="831" t="s">
        <v>318</v>
      </c>
    </row>
    <row r="134" spans="1:41" s="788" customFormat="1" ht="15.75" x14ac:dyDescent="0.25">
      <c r="A134" s="767" t="s">
        <v>319</v>
      </c>
      <c r="B134" s="763" t="s">
        <v>279</v>
      </c>
      <c r="C134" s="760" t="s">
        <v>320</v>
      </c>
      <c r="D134" s="774"/>
      <c r="E134" s="774"/>
      <c r="F134" s="775"/>
      <c r="G134" s="776"/>
      <c r="H134" s="196"/>
      <c r="I134" s="196"/>
      <c r="J134" s="91"/>
      <c r="K134" s="92"/>
      <c r="L134" s="196"/>
      <c r="M134" s="196">
        <v>28</v>
      </c>
      <c r="N134" s="91">
        <v>3</v>
      </c>
      <c r="O134" s="92" t="s">
        <v>67</v>
      </c>
      <c r="P134" s="196"/>
      <c r="Q134" s="196"/>
      <c r="R134" s="91"/>
      <c r="S134" s="92"/>
      <c r="T134" s="196"/>
      <c r="U134" s="196">
        <v>28</v>
      </c>
      <c r="V134" s="91">
        <v>3</v>
      </c>
      <c r="W134" s="92" t="s">
        <v>67</v>
      </c>
      <c r="X134" s="196"/>
      <c r="Y134" s="196"/>
      <c r="Z134" s="91"/>
      <c r="AA134" s="92"/>
      <c r="AB134" s="196"/>
      <c r="AC134" s="196">
        <v>28</v>
      </c>
      <c r="AD134" s="91">
        <v>3</v>
      </c>
      <c r="AE134" s="92" t="s">
        <v>67</v>
      </c>
      <c r="AF134" s="774"/>
      <c r="AG134" s="774"/>
      <c r="AH134" s="775"/>
      <c r="AI134" s="776"/>
      <c r="AJ134" s="784"/>
      <c r="AK134" s="785"/>
      <c r="AL134" s="786"/>
      <c r="AM134" s="787"/>
      <c r="AN134" s="921" t="s">
        <v>302</v>
      </c>
      <c r="AO134" s="831" t="s">
        <v>318</v>
      </c>
    </row>
    <row r="135" spans="1:41" s="788" customFormat="1" ht="15.75" x14ac:dyDescent="0.25">
      <c r="A135" s="767" t="s">
        <v>321</v>
      </c>
      <c r="B135" s="763" t="s">
        <v>279</v>
      </c>
      <c r="C135" s="760" t="s">
        <v>322</v>
      </c>
      <c r="D135" s="774"/>
      <c r="E135" s="774"/>
      <c r="F135" s="775"/>
      <c r="G135" s="776"/>
      <c r="H135" s="196"/>
      <c r="I135" s="196">
        <v>28</v>
      </c>
      <c r="J135" s="91">
        <v>3</v>
      </c>
      <c r="K135" s="92" t="s">
        <v>67</v>
      </c>
      <c r="L135" s="196"/>
      <c r="M135" s="196"/>
      <c r="N135" s="91"/>
      <c r="O135" s="92"/>
      <c r="P135" s="196"/>
      <c r="Q135" s="196">
        <v>28</v>
      </c>
      <c r="R135" s="91">
        <v>3</v>
      </c>
      <c r="S135" s="92" t="s">
        <v>67</v>
      </c>
      <c r="T135" s="196"/>
      <c r="U135" s="196"/>
      <c r="V135" s="91"/>
      <c r="W135" s="92"/>
      <c r="X135" s="196"/>
      <c r="Y135" s="196">
        <v>28</v>
      </c>
      <c r="Z135" s="91">
        <v>3</v>
      </c>
      <c r="AA135" s="92" t="s">
        <v>67</v>
      </c>
      <c r="AB135" s="196"/>
      <c r="AC135" s="196"/>
      <c r="AD135" s="91"/>
      <c r="AE135" s="92"/>
      <c r="AF135" s="774"/>
      <c r="AG135" s="774"/>
      <c r="AH135" s="775"/>
      <c r="AI135" s="776"/>
      <c r="AJ135" s="784"/>
      <c r="AK135" s="785"/>
      <c r="AL135" s="786"/>
      <c r="AM135" s="787"/>
      <c r="AN135" s="921" t="s">
        <v>302</v>
      </c>
      <c r="AO135" s="831" t="s">
        <v>323</v>
      </c>
    </row>
    <row r="136" spans="1:41" s="788" customFormat="1" ht="15.75" x14ac:dyDescent="0.25">
      <c r="A136" s="767" t="s">
        <v>324</v>
      </c>
      <c r="B136" s="763" t="s">
        <v>279</v>
      </c>
      <c r="C136" s="760" t="s">
        <v>325</v>
      </c>
      <c r="D136" s="774"/>
      <c r="E136" s="774"/>
      <c r="F136" s="775"/>
      <c r="G136" s="776"/>
      <c r="H136" s="196"/>
      <c r="I136" s="196"/>
      <c r="J136" s="91"/>
      <c r="K136" s="92"/>
      <c r="L136" s="196"/>
      <c r="M136" s="196">
        <v>28</v>
      </c>
      <c r="N136" s="91">
        <v>3</v>
      </c>
      <c r="O136" s="92" t="s">
        <v>67</v>
      </c>
      <c r="P136" s="196"/>
      <c r="Q136" s="196"/>
      <c r="R136" s="91"/>
      <c r="S136" s="92"/>
      <c r="T136" s="196"/>
      <c r="U136" s="196">
        <v>28</v>
      </c>
      <c r="V136" s="91">
        <v>3</v>
      </c>
      <c r="W136" s="92" t="s">
        <v>67</v>
      </c>
      <c r="X136" s="196"/>
      <c r="Y136" s="196"/>
      <c r="Z136" s="91"/>
      <c r="AA136" s="92"/>
      <c r="AB136" s="196"/>
      <c r="AC136" s="196">
        <v>28</v>
      </c>
      <c r="AD136" s="91">
        <v>3</v>
      </c>
      <c r="AE136" s="92" t="s">
        <v>67</v>
      </c>
      <c r="AF136" s="774"/>
      <c r="AG136" s="774"/>
      <c r="AH136" s="775"/>
      <c r="AI136" s="776"/>
      <c r="AJ136" s="784"/>
      <c r="AK136" s="785"/>
      <c r="AL136" s="786"/>
      <c r="AM136" s="787"/>
      <c r="AN136" s="921" t="s">
        <v>302</v>
      </c>
      <c r="AO136" s="831" t="s">
        <v>323</v>
      </c>
    </row>
    <row r="137" spans="1:41" s="788" customFormat="1" ht="15.75" x14ac:dyDescent="0.25">
      <c r="A137" s="767" t="s">
        <v>326</v>
      </c>
      <c r="B137" s="763" t="s">
        <v>279</v>
      </c>
      <c r="C137" s="760" t="s">
        <v>327</v>
      </c>
      <c r="D137" s="774"/>
      <c r="E137" s="774"/>
      <c r="F137" s="775"/>
      <c r="G137" s="776"/>
      <c r="H137" s="196"/>
      <c r="I137" s="196">
        <v>28</v>
      </c>
      <c r="J137" s="91">
        <v>3</v>
      </c>
      <c r="K137" s="92" t="s">
        <v>67</v>
      </c>
      <c r="L137" s="196"/>
      <c r="M137" s="196"/>
      <c r="N137" s="91"/>
      <c r="O137" s="92"/>
      <c r="P137" s="196"/>
      <c r="Q137" s="196">
        <v>28</v>
      </c>
      <c r="R137" s="91">
        <v>3</v>
      </c>
      <c r="S137" s="92" t="s">
        <v>67</v>
      </c>
      <c r="T137" s="196"/>
      <c r="U137" s="196"/>
      <c r="V137" s="91"/>
      <c r="W137" s="92"/>
      <c r="X137" s="196"/>
      <c r="Y137" s="196">
        <v>28</v>
      </c>
      <c r="Z137" s="91">
        <v>3</v>
      </c>
      <c r="AA137" s="92" t="s">
        <v>67</v>
      </c>
      <c r="AB137" s="196"/>
      <c r="AC137" s="196"/>
      <c r="AD137" s="91"/>
      <c r="AE137" s="92"/>
      <c r="AF137" s="774"/>
      <c r="AG137" s="774"/>
      <c r="AH137" s="775"/>
      <c r="AI137" s="776"/>
      <c r="AJ137" s="784"/>
      <c r="AK137" s="785"/>
      <c r="AL137" s="786"/>
      <c r="AM137" s="787"/>
      <c r="AN137" s="921" t="s">
        <v>302</v>
      </c>
      <c r="AO137" s="831" t="s">
        <v>328</v>
      </c>
    </row>
    <row r="138" spans="1:41" s="788" customFormat="1" ht="15.75" x14ac:dyDescent="0.25">
      <c r="A138" s="767" t="s">
        <v>329</v>
      </c>
      <c r="B138" s="763" t="s">
        <v>279</v>
      </c>
      <c r="C138" s="760" t="s">
        <v>330</v>
      </c>
      <c r="D138" s="774"/>
      <c r="E138" s="774"/>
      <c r="F138" s="775"/>
      <c r="G138" s="776"/>
      <c r="H138" s="196"/>
      <c r="I138" s="196"/>
      <c r="J138" s="91"/>
      <c r="K138" s="92"/>
      <c r="L138" s="196"/>
      <c r="M138" s="196">
        <v>28</v>
      </c>
      <c r="N138" s="91">
        <v>3</v>
      </c>
      <c r="O138" s="92" t="s">
        <v>67</v>
      </c>
      <c r="P138" s="196"/>
      <c r="Q138" s="196"/>
      <c r="R138" s="91"/>
      <c r="S138" s="92"/>
      <c r="T138" s="196"/>
      <c r="U138" s="196">
        <v>28</v>
      </c>
      <c r="V138" s="91">
        <v>3</v>
      </c>
      <c r="W138" s="92" t="s">
        <v>67</v>
      </c>
      <c r="X138" s="196"/>
      <c r="Y138" s="196"/>
      <c r="Z138" s="91"/>
      <c r="AA138" s="92"/>
      <c r="AB138" s="196"/>
      <c r="AC138" s="196">
        <v>28</v>
      </c>
      <c r="AD138" s="91">
        <v>3</v>
      </c>
      <c r="AE138" s="92" t="s">
        <v>67</v>
      </c>
      <c r="AF138" s="774"/>
      <c r="AG138" s="774"/>
      <c r="AH138" s="775"/>
      <c r="AI138" s="776"/>
      <c r="AJ138" s="784"/>
      <c r="AK138" s="785"/>
      <c r="AL138" s="786"/>
      <c r="AM138" s="787"/>
      <c r="AN138" s="921" t="s">
        <v>302</v>
      </c>
      <c r="AO138" s="831" t="s">
        <v>328</v>
      </c>
    </row>
    <row r="139" spans="1:41" s="788" customFormat="1" ht="15.75" x14ac:dyDescent="0.25">
      <c r="A139" s="1039" t="s">
        <v>331</v>
      </c>
      <c r="B139" s="763" t="s">
        <v>279</v>
      </c>
      <c r="C139" s="1040" t="s">
        <v>332</v>
      </c>
      <c r="D139" s="774"/>
      <c r="E139" s="774"/>
      <c r="F139" s="775"/>
      <c r="G139" s="776"/>
      <c r="H139" s="196"/>
      <c r="I139" s="196"/>
      <c r="J139" s="91"/>
      <c r="K139" s="92"/>
      <c r="L139" s="196"/>
      <c r="M139" s="196"/>
      <c r="N139" s="91"/>
      <c r="O139" s="92"/>
      <c r="P139" s="196"/>
      <c r="Q139" s="196"/>
      <c r="R139" s="91"/>
      <c r="S139" s="92"/>
      <c r="T139" s="1069"/>
      <c r="U139" s="1069">
        <v>28</v>
      </c>
      <c r="V139" s="1070">
        <v>3</v>
      </c>
      <c r="W139" s="1071" t="s">
        <v>67</v>
      </c>
      <c r="X139" s="1069"/>
      <c r="Y139" s="1069">
        <v>28</v>
      </c>
      <c r="Z139" s="1070">
        <v>3</v>
      </c>
      <c r="AA139" s="1071" t="s">
        <v>67</v>
      </c>
      <c r="AB139" s="1069"/>
      <c r="AC139" s="1069"/>
      <c r="AD139" s="1070"/>
      <c r="AE139" s="1071"/>
      <c r="AF139" s="774"/>
      <c r="AG139" s="774"/>
      <c r="AH139" s="775"/>
      <c r="AI139" s="776"/>
      <c r="AJ139" s="784"/>
      <c r="AK139" s="785"/>
      <c r="AL139" s="786"/>
      <c r="AM139" s="787"/>
      <c r="AN139" s="921" t="s">
        <v>302</v>
      </c>
      <c r="AO139" s="1038" t="s">
        <v>772</v>
      </c>
    </row>
    <row r="140" spans="1:41" s="788" customFormat="1" ht="15.75" x14ac:dyDescent="0.25">
      <c r="A140" s="1039" t="s">
        <v>333</v>
      </c>
      <c r="B140" s="763" t="s">
        <v>279</v>
      </c>
      <c r="C140" s="1040" t="s">
        <v>334</v>
      </c>
      <c r="D140" s="774"/>
      <c r="E140" s="774"/>
      <c r="F140" s="775"/>
      <c r="G140" s="776"/>
      <c r="H140" s="196"/>
      <c r="I140" s="196"/>
      <c r="J140" s="91"/>
      <c r="K140" s="92"/>
      <c r="L140" s="196"/>
      <c r="M140" s="196"/>
      <c r="N140" s="91"/>
      <c r="O140" s="92"/>
      <c r="P140" s="196"/>
      <c r="Q140" s="196"/>
      <c r="R140" s="91"/>
      <c r="S140" s="92"/>
      <c r="T140" s="1069"/>
      <c r="U140" s="1069"/>
      <c r="V140" s="1070"/>
      <c r="W140" s="1071"/>
      <c r="X140" s="1069"/>
      <c r="Y140" s="1069">
        <v>28</v>
      </c>
      <c r="Z140" s="1070">
        <v>3</v>
      </c>
      <c r="AA140" s="1071" t="s">
        <v>67</v>
      </c>
      <c r="AB140" s="1069"/>
      <c r="AC140" s="1069">
        <v>28</v>
      </c>
      <c r="AD140" s="1070">
        <v>3</v>
      </c>
      <c r="AE140" s="1071" t="s">
        <v>67</v>
      </c>
      <c r="AF140" s="774"/>
      <c r="AG140" s="774"/>
      <c r="AH140" s="775"/>
      <c r="AI140" s="776"/>
      <c r="AJ140" s="784"/>
      <c r="AK140" s="785"/>
      <c r="AL140" s="786"/>
      <c r="AM140" s="787"/>
      <c r="AN140" s="921" t="s">
        <v>302</v>
      </c>
      <c r="AO140" s="1038" t="s">
        <v>772</v>
      </c>
    </row>
    <row r="141" spans="1:41" s="788" customFormat="1" ht="15.75" x14ac:dyDescent="0.25">
      <c r="A141" s="767" t="s">
        <v>446</v>
      </c>
      <c r="B141" s="763" t="s">
        <v>279</v>
      </c>
      <c r="C141" s="760" t="s">
        <v>447</v>
      </c>
      <c r="D141" s="774"/>
      <c r="E141" s="774"/>
      <c r="F141" s="775"/>
      <c r="G141" s="776"/>
      <c r="H141" s="196"/>
      <c r="I141" s="196">
        <v>28</v>
      </c>
      <c r="J141" s="91">
        <v>3</v>
      </c>
      <c r="K141" s="92" t="s">
        <v>67</v>
      </c>
      <c r="L141" s="196"/>
      <c r="M141" s="196"/>
      <c r="N141" s="91"/>
      <c r="O141" s="92"/>
      <c r="P141" s="196"/>
      <c r="Q141" s="196">
        <v>28</v>
      </c>
      <c r="R141" s="91">
        <v>3</v>
      </c>
      <c r="S141" s="92" t="s">
        <v>67</v>
      </c>
      <c r="T141" s="196"/>
      <c r="U141" s="196"/>
      <c r="V141" s="91"/>
      <c r="W141" s="92"/>
      <c r="X141" s="196"/>
      <c r="Y141" s="196">
        <v>28</v>
      </c>
      <c r="Z141" s="91">
        <v>3</v>
      </c>
      <c r="AA141" s="92" t="s">
        <v>67</v>
      </c>
      <c r="AB141" s="196"/>
      <c r="AC141" s="196"/>
      <c r="AD141" s="91"/>
      <c r="AE141" s="92"/>
      <c r="AF141" s="774"/>
      <c r="AG141" s="774"/>
      <c r="AH141" s="775"/>
      <c r="AI141" s="776"/>
      <c r="AJ141" s="784"/>
      <c r="AK141" s="785"/>
      <c r="AL141" s="786"/>
      <c r="AM141" s="787"/>
      <c r="AN141" s="920" t="s">
        <v>302</v>
      </c>
      <c r="AO141" s="831" t="s">
        <v>448</v>
      </c>
    </row>
    <row r="142" spans="1:41" s="788" customFormat="1" ht="15.75" x14ac:dyDescent="0.25">
      <c r="A142" s="769" t="s">
        <v>449</v>
      </c>
      <c r="B142" s="763" t="s">
        <v>279</v>
      </c>
      <c r="C142" s="761" t="s">
        <v>450</v>
      </c>
      <c r="D142" s="774"/>
      <c r="E142" s="774"/>
      <c r="F142" s="775"/>
      <c r="G142" s="776"/>
      <c r="H142" s="196"/>
      <c r="I142" s="196"/>
      <c r="J142" s="91"/>
      <c r="K142" s="92"/>
      <c r="L142" s="196"/>
      <c r="M142" s="196">
        <v>28</v>
      </c>
      <c r="N142" s="91">
        <v>3</v>
      </c>
      <c r="O142" s="92" t="s">
        <v>67</v>
      </c>
      <c r="P142" s="196"/>
      <c r="Q142" s="196"/>
      <c r="R142" s="91"/>
      <c r="S142" s="92"/>
      <c r="T142" s="196"/>
      <c r="U142" s="196">
        <v>28</v>
      </c>
      <c r="V142" s="91">
        <v>3</v>
      </c>
      <c r="W142" s="92" t="s">
        <v>67</v>
      </c>
      <c r="X142" s="196"/>
      <c r="Y142" s="196"/>
      <c r="Z142" s="91"/>
      <c r="AA142" s="92"/>
      <c r="AB142" s="196"/>
      <c r="AC142" s="196">
        <v>28</v>
      </c>
      <c r="AD142" s="91">
        <v>3</v>
      </c>
      <c r="AE142" s="92" t="s">
        <v>67</v>
      </c>
      <c r="AF142" s="774"/>
      <c r="AG142" s="774"/>
      <c r="AH142" s="775"/>
      <c r="AI142" s="776"/>
      <c r="AJ142" s="784"/>
      <c r="AK142" s="785"/>
      <c r="AL142" s="786"/>
      <c r="AM142" s="787"/>
      <c r="AN142" s="920" t="s">
        <v>302</v>
      </c>
      <c r="AO142" s="831" t="s">
        <v>448</v>
      </c>
    </row>
    <row r="143" spans="1:41" s="788" customFormat="1" ht="15.75" x14ac:dyDescent="0.25">
      <c r="A143" s="769" t="s">
        <v>675</v>
      </c>
      <c r="B143" s="763" t="s">
        <v>279</v>
      </c>
      <c r="C143" s="761" t="s">
        <v>676</v>
      </c>
      <c r="D143" s="774"/>
      <c r="E143" s="774"/>
      <c r="F143" s="775"/>
      <c r="G143" s="776"/>
      <c r="H143" s="196"/>
      <c r="I143" s="196"/>
      <c r="J143" s="91"/>
      <c r="K143" s="92"/>
      <c r="L143" s="196"/>
      <c r="M143" s="196"/>
      <c r="N143" s="91"/>
      <c r="O143" s="92"/>
      <c r="P143" s="196"/>
      <c r="Q143" s="196">
        <v>28</v>
      </c>
      <c r="R143" s="91">
        <v>3</v>
      </c>
      <c r="S143" s="92" t="s">
        <v>67</v>
      </c>
      <c r="T143" s="196"/>
      <c r="U143" s="196"/>
      <c r="V143" s="91"/>
      <c r="W143" s="92"/>
      <c r="X143" s="196"/>
      <c r="Y143" s="196">
        <v>28</v>
      </c>
      <c r="Z143" s="91">
        <v>3</v>
      </c>
      <c r="AA143" s="92" t="s">
        <v>67</v>
      </c>
      <c r="AB143" s="196"/>
      <c r="AC143" s="196">
        <v>28</v>
      </c>
      <c r="AD143" s="91">
        <v>3</v>
      </c>
      <c r="AE143" s="92" t="s">
        <v>67</v>
      </c>
      <c r="AF143" s="774"/>
      <c r="AG143" s="774"/>
      <c r="AH143" s="775"/>
      <c r="AI143" s="776"/>
      <c r="AJ143" s="784"/>
      <c r="AK143" s="785"/>
      <c r="AL143" s="786"/>
      <c r="AM143" s="787"/>
      <c r="AN143" s="920" t="s">
        <v>302</v>
      </c>
      <c r="AO143" s="831" t="s">
        <v>448</v>
      </c>
    </row>
    <row r="144" spans="1:41" s="788" customFormat="1" ht="15.75" x14ac:dyDescent="0.25">
      <c r="A144" s="769" t="s">
        <v>695</v>
      </c>
      <c r="B144" s="763" t="s">
        <v>279</v>
      </c>
      <c r="C144" s="761" t="s">
        <v>696</v>
      </c>
      <c r="D144" s="774"/>
      <c r="E144" s="774"/>
      <c r="F144" s="775"/>
      <c r="G144" s="776"/>
      <c r="H144" s="196"/>
      <c r="I144" s="773">
        <v>28</v>
      </c>
      <c r="J144" s="970">
        <v>3</v>
      </c>
      <c r="K144" s="971" t="s">
        <v>67</v>
      </c>
      <c r="L144" s="773"/>
      <c r="M144" s="773">
        <v>28</v>
      </c>
      <c r="N144" s="970">
        <v>3</v>
      </c>
      <c r="O144" s="971" t="s">
        <v>67</v>
      </c>
      <c r="P144" s="773"/>
      <c r="Q144" s="773">
        <v>28</v>
      </c>
      <c r="R144" s="970">
        <v>3</v>
      </c>
      <c r="S144" s="971" t="s">
        <v>67</v>
      </c>
      <c r="T144" s="773"/>
      <c r="U144" s="773">
        <v>28</v>
      </c>
      <c r="V144" s="970">
        <v>3</v>
      </c>
      <c r="W144" s="971" t="s">
        <v>67</v>
      </c>
      <c r="X144" s="773"/>
      <c r="Y144" s="773">
        <v>28</v>
      </c>
      <c r="Z144" s="970">
        <v>3</v>
      </c>
      <c r="AA144" s="971" t="s">
        <v>67</v>
      </c>
      <c r="AB144" s="773"/>
      <c r="AC144" s="773">
        <v>28</v>
      </c>
      <c r="AD144" s="970">
        <v>3</v>
      </c>
      <c r="AE144" s="971" t="s">
        <v>67</v>
      </c>
      <c r="AF144" s="774"/>
      <c r="AG144" s="774"/>
      <c r="AH144" s="775"/>
      <c r="AI144" s="776"/>
      <c r="AJ144" s="784"/>
      <c r="AK144" s="785"/>
      <c r="AL144" s="786"/>
      <c r="AM144" s="787"/>
      <c r="AN144" s="962" t="s">
        <v>302</v>
      </c>
      <c r="AO144" s="964" t="s">
        <v>448</v>
      </c>
    </row>
    <row r="145" spans="1:41" s="96" customFormat="1" ht="15.75" x14ac:dyDescent="0.25">
      <c r="A145" s="767" t="s">
        <v>335</v>
      </c>
      <c r="B145" s="763" t="s">
        <v>279</v>
      </c>
      <c r="C145" s="760" t="s">
        <v>336</v>
      </c>
      <c r="D145" s="196"/>
      <c r="E145" s="196"/>
      <c r="F145" s="91"/>
      <c r="G145" s="92"/>
      <c r="H145" s="196">
        <v>14</v>
      </c>
      <c r="I145" s="196">
        <v>14</v>
      </c>
      <c r="J145" s="91">
        <v>3</v>
      </c>
      <c r="K145" s="92" t="s">
        <v>66</v>
      </c>
      <c r="L145" s="196">
        <v>14</v>
      </c>
      <c r="M145" s="196">
        <v>14</v>
      </c>
      <c r="N145" s="91">
        <v>3</v>
      </c>
      <c r="O145" s="92" t="s">
        <v>66</v>
      </c>
      <c r="P145" s="196">
        <v>14</v>
      </c>
      <c r="Q145" s="196">
        <v>14</v>
      </c>
      <c r="R145" s="91">
        <v>3</v>
      </c>
      <c r="S145" s="92" t="s">
        <v>66</v>
      </c>
      <c r="T145" s="196">
        <v>14</v>
      </c>
      <c r="U145" s="196">
        <v>14</v>
      </c>
      <c r="V145" s="91">
        <v>3</v>
      </c>
      <c r="W145" s="92" t="s">
        <v>66</v>
      </c>
      <c r="X145" s="196">
        <v>14</v>
      </c>
      <c r="Y145" s="196">
        <v>14</v>
      </c>
      <c r="Z145" s="91">
        <v>3</v>
      </c>
      <c r="AA145" s="92" t="s">
        <v>66</v>
      </c>
      <c r="AB145" s="196">
        <v>14</v>
      </c>
      <c r="AC145" s="196">
        <v>14</v>
      </c>
      <c r="AD145" s="91">
        <v>3</v>
      </c>
      <c r="AE145" s="92" t="s">
        <v>66</v>
      </c>
      <c r="AF145" s="196"/>
      <c r="AG145" s="196"/>
      <c r="AH145" s="91"/>
      <c r="AI145" s="92"/>
      <c r="AJ145" s="93"/>
      <c r="AK145" s="90"/>
      <c r="AL145" s="94"/>
      <c r="AM145" s="95"/>
      <c r="AN145" s="960" t="s">
        <v>337</v>
      </c>
      <c r="AO145" s="831" t="s">
        <v>338</v>
      </c>
    </row>
    <row r="146" spans="1:41" s="96" customFormat="1" ht="15.75" x14ac:dyDescent="0.25">
      <c r="A146" s="767" t="s">
        <v>339</v>
      </c>
      <c r="B146" s="763" t="s">
        <v>279</v>
      </c>
      <c r="C146" s="760" t="s">
        <v>340</v>
      </c>
      <c r="D146" s="196"/>
      <c r="E146" s="196"/>
      <c r="F146" s="91"/>
      <c r="G146" s="92"/>
      <c r="H146" s="196">
        <v>12</v>
      </c>
      <c r="I146" s="196">
        <v>16</v>
      </c>
      <c r="J146" s="91">
        <v>3</v>
      </c>
      <c r="K146" s="92" t="s">
        <v>66</v>
      </c>
      <c r="L146" s="196">
        <v>12</v>
      </c>
      <c r="M146" s="196">
        <v>16</v>
      </c>
      <c r="N146" s="91">
        <v>3</v>
      </c>
      <c r="O146" s="92" t="s">
        <v>66</v>
      </c>
      <c r="P146" s="196">
        <v>12</v>
      </c>
      <c r="Q146" s="196">
        <v>16</v>
      </c>
      <c r="R146" s="91">
        <v>3</v>
      </c>
      <c r="S146" s="92" t="s">
        <v>66</v>
      </c>
      <c r="T146" s="196">
        <v>12</v>
      </c>
      <c r="U146" s="196">
        <v>16</v>
      </c>
      <c r="V146" s="91">
        <v>3</v>
      </c>
      <c r="W146" s="92" t="s">
        <v>66</v>
      </c>
      <c r="X146" s="196">
        <v>12</v>
      </c>
      <c r="Y146" s="196">
        <v>16</v>
      </c>
      <c r="Z146" s="91">
        <v>3</v>
      </c>
      <c r="AA146" s="92" t="s">
        <v>66</v>
      </c>
      <c r="AB146" s="196">
        <v>12</v>
      </c>
      <c r="AC146" s="196">
        <v>16</v>
      </c>
      <c r="AD146" s="91">
        <v>3</v>
      </c>
      <c r="AE146" s="92" t="s">
        <v>66</v>
      </c>
      <c r="AF146" s="196"/>
      <c r="AG146" s="196"/>
      <c r="AH146" s="91"/>
      <c r="AI146" s="92"/>
      <c r="AJ146" s="93"/>
      <c r="AK146" s="90"/>
      <c r="AL146" s="94"/>
      <c r="AM146" s="95"/>
      <c r="AN146" s="960" t="s">
        <v>337</v>
      </c>
      <c r="AO146" s="831" t="s">
        <v>341</v>
      </c>
    </row>
    <row r="147" spans="1:41" s="96" customFormat="1" ht="15.75" x14ac:dyDescent="0.25">
      <c r="A147" s="767" t="s">
        <v>342</v>
      </c>
      <c r="B147" s="766" t="s">
        <v>279</v>
      </c>
      <c r="C147" s="760" t="s">
        <v>343</v>
      </c>
      <c r="D147" s="196"/>
      <c r="E147" s="196"/>
      <c r="F147" s="91"/>
      <c r="G147" s="92"/>
      <c r="H147" s="196"/>
      <c r="I147" s="196"/>
      <c r="J147" s="91"/>
      <c r="K147" s="92"/>
      <c r="L147" s="196"/>
      <c r="M147" s="196"/>
      <c r="N147" s="91"/>
      <c r="O147" s="92"/>
      <c r="P147" s="196"/>
      <c r="Q147" s="196"/>
      <c r="R147" s="91"/>
      <c r="S147" s="92"/>
      <c r="T147" s="196">
        <v>28</v>
      </c>
      <c r="U147" s="196"/>
      <c r="V147" s="91">
        <v>3</v>
      </c>
      <c r="W147" s="92" t="s">
        <v>344</v>
      </c>
      <c r="X147" s="196"/>
      <c r="Y147" s="196"/>
      <c r="Z147" s="91"/>
      <c r="AA147" s="92"/>
      <c r="AB147" s="196"/>
      <c r="AC147" s="196"/>
      <c r="AD147" s="91"/>
      <c r="AE147" s="92"/>
      <c r="AF147" s="196"/>
      <c r="AG147" s="196"/>
      <c r="AH147" s="91"/>
      <c r="AI147" s="92"/>
      <c r="AJ147" s="93"/>
      <c r="AK147" s="90"/>
      <c r="AL147" s="94"/>
      <c r="AM147" s="95"/>
      <c r="AN147" s="960" t="s">
        <v>691</v>
      </c>
      <c r="AO147" s="831" t="s">
        <v>345</v>
      </c>
    </row>
    <row r="148" spans="1:41" s="96" customFormat="1" ht="15.75" x14ac:dyDescent="0.25">
      <c r="A148" s="767" t="s">
        <v>346</v>
      </c>
      <c r="B148" s="763" t="s">
        <v>279</v>
      </c>
      <c r="C148" s="760" t="s">
        <v>347</v>
      </c>
      <c r="D148" s="196"/>
      <c r="E148" s="196"/>
      <c r="F148" s="91"/>
      <c r="G148" s="92"/>
      <c r="H148" s="196">
        <v>14</v>
      </c>
      <c r="I148" s="196">
        <v>14</v>
      </c>
      <c r="J148" s="91">
        <v>3</v>
      </c>
      <c r="K148" s="92" t="s">
        <v>1</v>
      </c>
      <c r="L148" s="196">
        <v>14</v>
      </c>
      <c r="M148" s="196">
        <v>14</v>
      </c>
      <c r="N148" s="91">
        <v>3</v>
      </c>
      <c r="O148" s="92" t="s">
        <v>1</v>
      </c>
      <c r="P148" s="196">
        <v>14</v>
      </c>
      <c r="Q148" s="196">
        <v>14</v>
      </c>
      <c r="R148" s="91">
        <v>3</v>
      </c>
      <c r="S148" s="92" t="s">
        <v>1</v>
      </c>
      <c r="T148" s="196">
        <v>14</v>
      </c>
      <c r="U148" s="196">
        <v>14</v>
      </c>
      <c r="V148" s="91">
        <v>3</v>
      </c>
      <c r="W148" s="92" t="s">
        <v>1</v>
      </c>
      <c r="X148" s="196">
        <v>14</v>
      </c>
      <c r="Y148" s="196">
        <v>14</v>
      </c>
      <c r="Z148" s="91">
        <v>3</v>
      </c>
      <c r="AA148" s="92" t="s">
        <v>1</v>
      </c>
      <c r="AB148" s="196">
        <v>14</v>
      </c>
      <c r="AC148" s="196">
        <v>14</v>
      </c>
      <c r="AD148" s="91">
        <v>3</v>
      </c>
      <c r="AE148" s="92" t="s">
        <v>1</v>
      </c>
      <c r="AF148" s="196"/>
      <c r="AG148" s="196"/>
      <c r="AH148" s="91"/>
      <c r="AI148" s="92"/>
      <c r="AJ148" s="93"/>
      <c r="AK148" s="90"/>
      <c r="AL148" s="94"/>
      <c r="AM148" s="95"/>
      <c r="AN148" s="960" t="s">
        <v>691</v>
      </c>
      <c r="AO148" s="831" t="s">
        <v>348</v>
      </c>
    </row>
    <row r="149" spans="1:41" s="102" customFormat="1" ht="15.75" x14ac:dyDescent="0.2">
      <c r="A149" s="767" t="s">
        <v>349</v>
      </c>
      <c r="B149" s="766" t="s">
        <v>279</v>
      </c>
      <c r="C149" s="760" t="s">
        <v>350</v>
      </c>
      <c r="D149" s="197"/>
      <c r="E149" s="197"/>
      <c r="F149" s="98"/>
      <c r="G149" s="99"/>
      <c r="H149" s="197">
        <v>14</v>
      </c>
      <c r="I149" s="197">
        <v>14</v>
      </c>
      <c r="J149" s="98">
        <v>3</v>
      </c>
      <c r="K149" s="99" t="s">
        <v>1</v>
      </c>
      <c r="L149" s="197">
        <v>14</v>
      </c>
      <c r="M149" s="197">
        <v>14</v>
      </c>
      <c r="N149" s="98">
        <v>3</v>
      </c>
      <c r="O149" s="99" t="s">
        <v>1</v>
      </c>
      <c r="P149" s="197">
        <v>14</v>
      </c>
      <c r="Q149" s="197">
        <v>14</v>
      </c>
      <c r="R149" s="98">
        <v>3</v>
      </c>
      <c r="S149" s="99" t="s">
        <v>1</v>
      </c>
      <c r="T149" s="197">
        <v>14</v>
      </c>
      <c r="U149" s="197">
        <v>14</v>
      </c>
      <c r="V149" s="98">
        <v>3</v>
      </c>
      <c r="W149" s="99" t="s">
        <v>1</v>
      </c>
      <c r="X149" s="197">
        <v>14</v>
      </c>
      <c r="Y149" s="197">
        <v>14</v>
      </c>
      <c r="Z149" s="98">
        <v>3</v>
      </c>
      <c r="AA149" s="99" t="s">
        <v>1</v>
      </c>
      <c r="AB149" s="197">
        <v>14</v>
      </c>
      <c r="AC149" s="197">
        <v>14</v>
      </c>
      <c r="AD149" s="98">
        <v>3</v>
      </c>
      <c r="AE149" s="99" t="s">
        <v>1</v>
      </c>
      <c r="AF149" s="197"/>
      <c r="AG149" s="197"/>
      <c r="AH149" s="98"/>
      <c r="AI149" s="99"/>
      <c r="AJ149" s="100"/>
      <c r="AK149" s="97"/>
      <c r="AL149" s="101"/>
      <c r="AM149" s="95"/>
      <c r="AN149" s="963" t="s">
        <v>351</v>
      </c>
      <c r="AO149" s="831" t="s">
        <v>352</v>
      </c>
    </row>
    <row r="150" spans="1:41" s="102" customFormat="1" ht="15.75" x14ac:dyDescent="0.2">
      <c r="A150" s="767" t="s">
        <v>353</v>
      </c>
      <c r="B150" s="766" t="s">
        <v>279</v>
      </c>
      <c r="C150" s="760" t="s">
        <v>354</v>
      </c>
      <c r="D150" s="197"/>
      <c r="E150" s="197"/>
      <c r="F150" s="98"/>
      <c r="G150" s="99"/>
      <c r="H150" s="197"/>
      <c r="I150" s="197"/>
      <c r="J150" s="98"/>
      <c r="K150" s="99"/>
      <c r="L150" s="197"/>
      <c r="M150" s="197"/>
      <c r="N150" s="98"/>
      <c r="O150" s="99"/>
      <c r="P150" s="197"/>
      <c r="Q150" s="197"/>
      <c r="R150" s="98"/>
      <c r="S150" s="99"/>
      <c r="T150" s="197">
        <v>14</v>
      </c>
      <c r="U150" s="197">
        <v>14</v>
      </c>
      <c r="V150" s="98">
        <v>3</v>
      </c>
      <c r="W150" s="99" t="s">
        <v>66</v>
      </c>
      <c r="X150" s="197">
        <v>14</v>
      </c>
      <c r="Y150" s="197">
        <v>14</v>
      </c>
      <c r="Z150" s="98">
        <v>3</v>
      </c>
      <c r="AA150" s="99" t="s">
        <v>66</v>
      </c>
      <c r="AB150" s="197">
        <v>14</v>
      </c>
      <c r="AC150" s="197">
        <v>14</v>
      </c>
      <c r="AD150" s="98">
        <v>3</v>
      </c>
      <c r="AE150" s="99" t="s">
        <v>66</v>
      </c>
      <c r="AF150" s="197"/>
      <c r="AG150" s="197"/>
      <c r="AH150" s="98"/>
      <c r="AI150" s="99"/>
      <c r="AJ150" s="100"/>
      <c r="AK150" s="97"/>
      <c r="AL150" s="101"/>
      <c r="AM150" s="95"/>
      <c r="AN150" s="963" t="s">
        <v>351</v>
      </c>
      <c r="AO150" s="831" t="s">
        <v>355</v>
      </c>
    </row>
    <row r="151" spans="1:41" s="96" customFormat="1" ht="15.75" x14ac:dyDescent="0.25">
      <c r="A151" s="767" t="s">
        <v>356</v>
      </c>
      <c r="B151" s="763" t="s">
        <v>279</v>
      </c>
      <c r="C151" s="760" t="s">
        <v>357</v>
      </c>
      <c r="D151" s="196"/>
      <c r="E151" s="196"/>
      <c r="F151" s="91"/>
      <c r="G151" s="92"/>
      <c r="H151" s="196">
        <v>28</v>
      </c>
      <c r="I151" s="196"/>
      <c r="J151" s="91">
        <v>3</v>
      </c>
      <c r="K151" s="92" t="s">
        <v>344</v>
      </c>
      <c r="L151" s="196">
        <v>28</v>
      </c>
      <c r="M151" s="196"/>
      <c r="N151" s="91">
        <v>3</v>
      </c>
      <c r="O151" s="92" t="s">
        <v>344</v>
      </c>
      <c r="P151" s="196">
        <v>28</v>
      </c>
      <c r="Q151" s="196"/>
      <c r="R151" s="91">
        <v>3</v>
      </c>
      <c r="S151" s="92" t="s">
        <v>344</v>
      </c>
      <c r="T151" s="196">
        <v>28</v>
      </c>
      <c r="U151" s="196"/>
      <c r="V151" s="91">
        <v>3</v>
      </c>
      <c r="W151" s="92" t="s">
        <v>344</v>
      </c>
      <c r="X151" s="196">
        <v>28</v>
      </c>
      <c r="Y151" s="196"/>
      <c r="Z151" s="91">
        <v>3</v>
      </c>
      <c r="AA151" s="92" t="s">
        <v>344</v>
      </c>
      <c r="AB151" s="196">
        <v>28</v>
      </c>
      <c r="AC151" s="196"/>
      <c r="AD151" s="91">
        <v>3</v>
      </c>
      <c r="AE151" s="92" t="s">
        <v>344</v>
      </c>
      <c r="AF151" s="196"/>
      <c r="AG151" s="196"/>
      <c r="AH151" s="91"/>
      <c r="AI151" s="92"/>
      <c r="AJ151" s="93"/>
      <c r="AK151" s="90"/>
      <c r="AL151" s="94"/>
      <c r="AM151" s="95"/>
      <c r="AN151" s="963" t="s">
        <v>351</v>
      </c>
      <c r="AO151" s="831" t="s">
        <v>352</v>
      </c>
    </row>
    <row r="152" spans="1:41" s="96" customFormat="1" ht="15.75" x14ac:dyDescent="0.25">
      <c r="A152" s="767" t="s">
        <v>358</v>
      </c>
      <c r="B152" s="763" t="s">
        <v>279</v>
      </c>
      <c r="C152" s="760" t="s">
        <v>359</v>
      </c>
      <c r="D152" s="196"/>
      <c r="E152" s="196"/>
      <c r="F152" s="91"/>
      <c r="G152" s="92"/>
      <c r="H152" s="196"/>
      <c r="I152" s="196"/>
      <c r="J152" s="91"/>
      <c r="K152" s="92"/>
      <c r="L152" s="196"/>
      <c r="M152" s="196"/>
      <c r="N152" s="91"/>
      <c r="O152" s="92"/>
      <c r="P152" s="196"/>
      <c r="Q152" s="196"/>
      <c r="R152" s="91"/>
      <c r="S152" s="92"/>
      <c r="T152" s="196"/>
      <c r="U152" s="196">
        <v>28</v>
      </c>
      <c r="V152" s="91">
        <v>3</v>
      </c>
      <c r="W152" s="92" t="s">
        <v>66</v>
      </c>
      <c r="X152" s="196"/>
      <c r="Y152" s="196">
        <v>28</v>
      </c>
      <c r="Z152" s="91">
        <v>3</v>
      </c>
      <c r="AA152" s="92" t="s">
        <v>66</v>
      </c>
      <c r="AB152" s="196"/>
      <c r="AC152" s="196">
        <v>28</v>
      </c>
      <c r="AD152" s="91">
        <v>3</v>
      </c>
      <c r="AE152" s="92" t="s">
        <v>66</v>
      </c>
      <c r="AF152" s="196"/>
      <c r="AG152" s="196"/>
      <c r="AH152" s="91"/>
      <c r="AI152" s="92"/>
      <c r="AJ152" s="93"/>
      <c r="AK152" s="90"/>
      <c r="AL152" s="94"/>
      <c r="AM152" s="95"/>
      <c r="AN152" s="963" t="s">
        <v>351</v>
      </c>
      <c r="AO152" s="831" t="s">
        <v>360</v>
      </c>
    </row>
    <row r="153" spans="1:41" s="96" customFormat="1" ht="15.75" x14ac:dyDescent="0.25">
      <c r="A153" s="767" t="s">
        <v>361</v>
      </c>
      <c r="B153" s="763" t="s">
        <v>279</v>
      </c>
      <c r="C153" s="760" t="s">
        <v>362</v>
      </c>
      <c r="D153" s="196"/>
      <c r="E153" s="196"/>
      <c r="F153" s="91"/>
      <c r="G153" s="92"/>
      <c r="H153" s="196"/>
      <c r="I153" s="196"/>
      <c r="J153" s="91"/>
      <c r="K153" s="92"/>
      <c r="L153" s="196"/>
      <c r="M153" s="196"/>
      <c r="N153" s="91"/>
      <c r="O153" s="92"/>
      <c r="P153" s="196"/>
      <c r="Q153" s="196"/>
      <c r="R153" s="91"/>
      <c r="S153" s="92"/>
      <c r="T153" s="196"/>
      <c r="U153" s="196">
        <v>28</v>
      </c>
      <c r="V153" s="91">
        <v>3</v>
      </c>
      <c r="W153" s="92" t="s">
        <v>66</v>
      </c>
      <c r="X153" s="196"/>
      <c r="Y153" s="196">
        <v>28</v>
      </c>
      <c r="Z153" s="91">
        <v>3</v>
      </c>
      <c r="AA153" s="92" t="s">
        <v>66</v>
      </c>
      <c r="AB153" s="196"/>
      <c r="AC153" s="196">
        <v>28</v>
      </c>
      <c r="AD153" s="91">
        <v>3</v>
      </c>
      <c r="AE153" s="92" t="s">
        <v>66</v>
      </c>
      <c r="AF153" s="196"/>
      <c r="AG153" s="196"/>
      <c r="AH153" s="91"/>
      <c r="AI153" s="92"/>
      <c r="AJ153" s="93"/>
      <c r="AK153" s="90"/>
      <c r="AL153" s="94"/>
      <c r="AM153" s="95"/>
      <c r="AN153" s="963" t="s">
        <v>351</v>
      </c>
      <c r="AO153" s="831" t="s">
        <v>360</v>
      </c>
    </row>
    <row r="154" spans="1:41" s="96" customFormat="1" ht="15.75" x14ac:dyDescent="0.25">
      <c r="A154" s="767" t="s">
        <v>363</v>
      </c>
      <c r="B154" s="763" t="s">
        <v>279</v>
      </c>
      <c r="C154" s="760" t="s">
        <v>364</v>
      </c>
      <c r="D154" s="196"/>
      <c r="E154" s="196"/>
      <c r="F154" s="91"/>
      <c r="G154" s="92"/>
      <c r="H154" s="196"/>
      <c r="I154" s="196"/>
      <c r="J154" s="91"/>
      <c r="K154" s="92"/>
      <c r="L154" s="196"/>
      <c r="M154" s="196"/>
      <c r="N154" s="91"/>
      <c r="O154" s="92"/>
      <c r="P154" s="196"/>
      <c r="Q154" s="196"/>
      <c r="R154" s="91"/>
      <c r="S154" s="92"/>
      <c r="T154" s="196">
        <v>14</v>
      </c>
      <c r="U154" s="196">
        <v>14</v>
      </c>
      <c r="V154" s="91">
        <v>3</v>
      </c>
      <c r="W154" s="92" t="s">
        <v>66</v>
      </c>
      <c r="X154" s="196">
        <v>14</v>
      </c>
      <c r="Y154" s="196">
        <v>14</v>
      </c>
      <c r="Z154" s="91">
        <v>3</v>
      </c>
      <c r="AA154" s="92" t="s">
        <v>66</v>
      </c>
      <c r="AB154" s="196">
        <v>14</v>
      </c>
      <c r="AC154" s="196">
        <v>14</v>
      </c>
      <c r="AD154" s="91">
        <v>3</v>
      </c>
      <c r="AE154" s="92" t="s">
        <v>66</v>
      </c>
      <c r="AF154" s="196"/>
      <c r="AG154" s="196"/>
      <c r="AH154" s="91"/>
      <c r="AI154" s="92"/>
      <c r="AJ154" s="93"/>
      <c r="AK154" s="90"/>
      <c r="AL154" s="94"/>
      <c r="AM154" s="95"/>
      <c r="AN154" s="963" t="s">
        <v>351</v>
      </c>
      <c r="AO154" s="831" t="s">
        <v>355</v>
      </c>
    </row>
    <row r="155" spans="1:41" s="96" customFormat="1" ht="15.75" x14ac:dyDescent="0.25">
      <c r="A155" s="767" t="s">
        <v>365</v>
      </c>
      <c r="B155" s="763" t="s">
        <v>279</v>
      </c>
      <c r="C155" s="760" t="s">
        <v>366</v>
      </c>
      <c r="D155" s="196"/>
      <c r="E155" s="196"/>
      <c r="F155" s="91"/>
      <c r="G155" s="92"/>
      <c r="H155" s="196"/>
      <c r="I155" s="196"/>
      <c r="J155" s="91"/>
      <c r="K155" s="92"/>
      <c r="L155" s="196"/>
      <c r="M155" s="196"/>
      <c r="N155" s="91"/>
      <c r="O155" s="92"/>
      <c r="P155" s="196"/>
      <c r="Q155" s="196"/>
      <c r="R155" s="91"/>
      <c r="S155" s="92"/>
      <c r="T155" s="196"/>
      <c r="U155" s="196"/>
      <c r="V155" s="91"/>
      <c r="W155" s="92"/>
      <c r="X155" s="196">
        <v>28</v>
      </c>
      <c r="Y155" s="196"/>
      <c r="Z155" s="91">
        <v>3</v>
      </c>
      <c r="AA155" s="92" t="s">
        <v>66</v>
      </c>
      <c r="AB155" s="196"/>
      <c r="AC155" s="196"/>
      <c r="AD155" s="91"/>
      <c r="AE155" s="92"/>
      <c r="AF155" s="196"/>
      <c r="AG155" s="196"/>
      <c r="AH155" s="91"/>
      <c r="AI155" s="92"/>
      <c r="AJ155" s="93"/>
      <c r="AK155" s="90"/>
      <c r="AL155" s="94"/>
      <c r="AM155" s="95"/>
      <c r="AN155" s="963" t="s">
        <v>688</v>
      </c>
      <c r="AO155" s="831" t="s">
        <v>367</v>
      </c>
    </row>
    <row r="156" spans="1:41" s="96" customFormat="1" ht="15.75" x14ac:dyDescent="0.25">
      <c r="A156" s="767" t="s">
        <v>369</v>
      </c>
      <c r="B156" s="763" t="s">
        <v>279</v>
      </c>
      <c r="C156" s="760" t="s">
        <v>370</v>
      </c>
      <c r="D156" s="196"/>
      <c r="E156" s="196"/>
      <c r="F156" s="91"/>
      <c r="G156" s="92"/>
      <c r="H156" s="196"/>
      <c r="I156" s="196"/>
      <c r="J156" s="91"/>
      <c r="K156" s="92"/>
      <c r="L156" s="196"/>
      <c r="M156" s="196"/>
      <c r="N156" s="91"/>
      <c r="O156" s="92"/>
      <c r="P156" s="196"/>
      <c r="Q156" s="196">
        <v>28</v>
      </c>
      <c r="R156" s="91">
        <v>3</v>
      </c>
      <c r="S156" s="92" t="s">
        <v>67</v>
      </c>
      <c r="T156" s="196"/>
      <c r="U156" s="196"/>
      <c r="V156" s="91"/>
      <c r="W156" s="92"/>
      <c r="X156" s="196"/>
      <c r="Y156" s="196"/>
      <c r="Z156" s="91"/>
      <c r="AA156" s="92"/>
      <c r="AB156" s="196"/>
      <c r="AC156" s="196"/>
      <c r="AD156" s="91"/>
      <c r="AE156" s="92"/>
      <c r="AF156" s="196"/>
      <c r="AG156" s="196"/>
      <c r="AH156" s="91"/>
      <c r="AI156" s="92"/>
      <c r="AJ156" s="93"/>
      <c r="AK156" s="90"/>
      <c r="AL156" s="94"/>
      <c r="AM156" s="95"/>
      <c r="AN156" s="963" t="s">
        <v>688</v>
      </c>
      <c r="AO156" s="831" t="s">
        <v>371</v>
      </c>
    </row>
    <row r="157" spans="1:41" s="96" customFormat="1" ht="15.75" x14ac:dyDescent="0.25">
      <c r="A157" s="767" t="s">
        <v>372</v>
      </c>
      <c r="B157" s="763" t="s">
        <v>279</v>
      </c>
      <c r="C157" s="760" t="s">
        <v>373</v>
      </c>
      <c r="D157" s="196"/>
      <c r="E157" s="196"/>
      <c r="F157" s="91"/>
      <c r="G157" s="92"/>
      <c r="H157" s="196"/>
      <c r="I157" s="196"/>
      <c r="J157" s="91"/>
      <c r="K157" s="92"/>
      <c r="L157" s="196"/>
      <c r="M157" s="196"/>
      <c r="N157" s="91"/>
      <c r="O157" s="92"/>
      <c r="P157" s="196"/>
      <c r="Q157" s="196"/>
      <c r="R157" s="91"/>
      <c r="S157" s="92"/>
      <c r="T157" s="196"/>
      <c r="U157" s="196">
        <v>28</v>
      </c>
      <c r="V157" s="91">
        <v>3</v>
      </c>
      <c r="W157" s="92" t="s">
        <v>67</v>
      </c>
      <c r="X157" s="196"/>
      <c r="Y157" s="196"/>
      <c r="Z157" s="91"/>
      <c r="AA157" s="92"/>
      <c r="AB157" s="196"/>
      <c r="AC157" s="196"/>
      <c r="AD157" s="91"/>
      <c r="AE157" s="92"/>
      <c r="AF157" s="196"/>
      <c r="AG157" s="196"/>
      <c r="AH157" s="91"/>
      <c r="AI157" s="92"/>
      <c r="AJ157" s="93"/>
      <c r="AK157" s="90"/>
      <c r="AL157" s="94"/>
      <c r="AM157" s="95"/>
      <c r="AN157" s="963" t="s">
        <v>688</v>
      </c>
      <c r="AO157" s="831" t="s">
        <v>371</v>
      </c>
    </row>
    <row r="158" spans="1:41" s="96" customFormat="1" ht="15.75" x14ac:dyDescent="0.25">
      <c r="A158" s="767" t="s">
        <v>374</v>
      </c>
      <c r="B158" s="763" t="s">
        <v>279</v>
      </c>
      <c r="C158" s="760" t="s">
        <v>375</v>
      </c>
      <c r="D158" s="196"/>
      <c r="E158" s="196"/>
      <c r="F158" s="91"/>
      <c r="G158" s="92"/>
      <c r="H158" s="196"/>
      <c r="I158" s="196"/>
      <c r="J158" s="91"/>
      <c r="K158" s="92"/>
      <c r="L158" s="196"/>
      <c r="M158" s="196"/>
      <c r="N158" s="91"/>
      <c r="O158" s="92"/>
      <c r="P158" s="196"/>
      <c r="Q158" s="196"/>
      <c r="R158" s="91"/>
      <c r="S158" s="92"/>
      <c r="T158" s="196"/>
      <c r="U158" s="196"/>
      <c r="V158" s="91"/>
      <c r="W158" s="92"/>
      <c r="X158" s="196"/>
      <c r="Y158" s="196">
        <v>28</v>
      </c>
      <c r="Z158" s="91">
        <v>3</v>
      </c>
      <c r="AA158" s="92" t="s">
        <v>67</v>
      </c>
      <c r="AB158" s="196"/>
      <c r="AC158" s="196"/>
      <c r="AD158" s="91"/>
      <c r="AE158" s="92"/>
      <c r="AF158" s="196"/>
      <c r="AG158" s="196"/>
      <c r="AH158" s="91"/>
      <c r="AI158" s="92"/>
      <c r="AJ158" s="93"/>
      <c r="AK158" s="90"/>
      <c r="AL158" s="94"/>
      <c r="AM158" s="95"/>
      <c r="AN158" s="963" t="s">
        <v>688</v>
      </c>
      <c r="AO158" s="831" t="s">
        <v>371</v>
      </c>
    </row>
    <row r="159" spans="1:41" s="96" customFormat="1" ht="15.75" x14ac:dyDescent="0.25">
      <c r="A159" s="767" t="s">
        <v>376</v>
      </c>
      <c r="B159" s="763" t="s">
        <v>279</v>
      </c>
      <c r="C159" s="760" t="s">
        <v>377</v>
      </c>
      <c r="D159" s="196"/>
      <c r="E159" s="196"/>
      <c r="F159" s="91"/>
      <c r="G159" s="92"/>
      <c r="H159" s="196"/>
      <c r="I159" s="196"/>
      <c r="J159" s="91"/>
      <c r="K159" s="92"/>
      <c r="L159" s="196"/>
      <c r="M159" s="196"/>
      <c r="N159" s="91"/>
      <c r="O159" s="92"/>
      <c r="P159" s="196"/>
      <c r="Q159" s="196"/>
      <c r="R159" s="91"/>
      <c r="S159" s="92"/>
      <c r="T159" s="196"/>
      <c r="U159" s="196"/>
      <c r="V159" s="91"/>
      <c r="W159" s="92"/>
      <c r="X159" s="196"/>
      <c r="Y159" s="196">
        <v>28</v>
      </c>
      <c r="Z159" s="91">
        <v>3</v>
      </c>
      <c r="AA159" s="92" t="s">
        <v>67</v>
      </c>
      <c r="AB159" s="196"/>
      <c r="AC159" s="196"/>
      <c r="AD159" s="91"/>
      <c r="AE159" s="92"/>
      <c r="AF159" s="196"/>
      <c r="AG159" s="196"/>
      <c r="AH159" s="91"/>
      <c r="AI159" s="92"/>
      <c r="AJ159" s="93"/>
      <c r="AK159" s="90"/>
      <c r="AL159" s="94"/>
      <c r="AM159" s="95"/>
      <c r="AN159" s="963" t="s">
        <v>688</v>
      </c>
      <c r="AO159" s="831" t="s">
        <v>378</v>
      </c>
    </row>
    <row r="160" spans="1:41" s="96" customFormat="1" ht="15.75" x14ac:dyDescent="0.25">
      <c r="A160" s="767" t="s">
        <v>379</v>
      </c>
      <c r="B160" s="763" t="s">
        <v>279</v>
      </c>
      <c r="C160" s="760" t="s">
        <v>380</v>
      </c>
      <c r="D160" s="196"/>
      <c r="E160" s="196"/>
      <c r="F160" s="91"/>
      <c r="G160" s="92"/>
      <c r="H160" s="196"/>
      <c r="I160" s="196"/>
      <c r="J160" s="91"/>
      <c r="K160" s="92"/>
      <c r="L160" s="196"/>
      <c r="M160" s="196"/>
      <c r="N160" s="91"/>
      <c r="O160" s="92"/>
      <c r="P160" s="196"/>
      <c r="Q160" s="196"/>
      <c r="R160" s="91"/>
      <c r="S160" s="92"/>
      <c r="T160" s="196"/>
      <c r="U160" s="196">
        <v>28</v>
      </c>
      <c r="V160" s="91">
        <v>3</v>
      </c>
      <c r="W160" s="92" t="s">
        <v>67</v>
      </c>
      <c r="X160" s="196"/>
      <c r="Y160" s="196">
        <v>28</v>
      </c>
      <c r="Z160" s="91">
        <v>3</v>
      </c>
      <c r="AA160" s="92" t="s">
        <v>67</v>
      </c>
      <c r="AB160" s="196"/>
      <c r="AC160" s="196">
        <v>28</v>
      </c>
      <c r="AD160" s="91">
        <v>3</v>
      </c>
      <c r="AE160" s="92" t="s">
        <v>67</v>
      </c>
      <c r="AF160" s="196"/>
      <c r="AG160" s="196"/>
      <c r="AH160" s="91"/>
      <c r="AI160" s="92"/>
      <c r="AJ160" s="93"/>
      <c r="AK160" s="90"/>
      <c r="AL160" s="94"/>
      <c r="AM160" s="95"/>
      <c r="AN160" s="963" t="s">
        <v>689</v>
      </c>
      <c r="AO160" s="831" t="s">
        <v>381</v>
      </c>
    </row>
    <row r="161" spans="1:41" s="96" customFormat="1" ht="15.75" customHeight="1" x14ac:dyDescent="0.25">
      <c r="A161" s="767" t="s">
        <v>382</v>
      </c>
      <c r="B161" s="763" t="s">
        <v>279</v>
      </c>
      <c r="C161" s="760" t="s">
        <v>690</v>
      </c>
      <c r="D161" s="196"/>
      <c r="E161" s="196"/>
      <c r="F161" s="91"/>
      <c r="G161" s="92"/>
      <c r="H161" s="196">
        <v>14</v>
      </c>
      <c r="I161" s="196">
        <v>14</v>
      </c>
      <c r="J161" s="91">
        <v>3</v>
      </c>
      <c r="K161" s="92" t="s">
        <v>67</v>
      </c>
      <c r="L161" s="196">
        <v>14</v>
      </c>
      <c r="M161" s="196">
        <v>14</v>
      </c>
      <c r="N161" s="91">
        <v>3</v>
      </c>
      <c r="O161" s="92" t="s">
        <v>67</v>
      </c>
      <c r="P161" s="196">
        <v>14</v>
      </c>
      <c r="Q161" s="196">
        <v>14</v>
      </c>
      <c r="R161" s="91">
        <v>3</v>
      </c>
      <c r="S161" s="92" t="s">
        <v>67</v>
      </c>
      <c r="T161" s="196">
        <v>14</v>
      </c>
      <c r="U161" s="196">
        <v>14</v>
      </c>
      <c r="V161" s="91">
        <v>3</v>
      </c>
      <c r="W161" s="92" t="s">
        <v>67</v>
      </c>
      <c r="X161" s="196">
        <v>14</v>
      </c>
      <c r="Y161" s="196">
        <v>14</v>
      </c>
      <c r="Z161" s="91">
        <v>3</v>
      </c>
      <c r="AA161" s="92" t="s">
        <v>67</v>
      </c>
      <c r="AB161" s="196">
        <v>14</v>
      </c>
      <c r="AC161" s="196">
        <v>14</v>
      </c>
      <c r="AD161" s="91">
        <v>3</v>
      </c>
      <c r="AE161" s="92" t="s">
        <v>67</v>
      </c>
      <c r="AF161" s="196"/>
      <c r="AG161" s="196"/>
      <c r="AH161" s="91"/>
      <c r="AI161" s="92"/>
      <c r="AJ161" s="93"/>
      <c r="AK161" s="90"/>
      <c r="AL161" s="94"/>
      <c r="AM161" s="95"/>
      <c r="AN161" s="963" t="s">
        <v>689</v>
      </c>
      <c r="AO161" s="831" t="s">
        <v>383</v>
      </c>
    </row>
    <row r="162" spans="1:41" s="96" customFormat="1" ht="15.75" customHeight="1" x14ac:dyDescent="0.25">
      <c r="A162" s="767" t="s">
        <v>384</v>
      </c>
      <c r="B162" s="763" t="s">
        <v>279</v>
      </c>
      <c r="C162" s="760" t="s">
        <v>385</v>
      </c>
      <c r="D162" s="198"/>
      <c r="E162" s="198"/>
      <c r="F162" s="104"/>
      <c r="G162" s="105"/>
      <c r="H162" s="198"/>
      <c r="I162" s="198"/>
      <c r="J162" s="104"/>
      <c r="K162" s="105"/>
      <c r="L162" s="198"/>
      <c r="M162" s="198"/>
      <c r="N162" s="104"/>
      <c r="O162" s="105"/>
      <c r="P162" s="198"/>
      <c r="Q162" s="198"/>
      <c r="R162" s="104"/>
      <c r="S162" s="105"/>
      <c r="T162" s="198"/>
      <c r="U162" s="198">
        <v>28</v>
      </c>
      <c r="V162" s="104">
        <v>3</v>
      </c>
      <c r="W162" s="105" t="s">
        <v>67</v>
      </c>
      <c r="X162" s="198"/>
      <c r="Y162" s="198">
        <v>28</v>
      </c>
      <c r="Z162" s="104">
        <v>3</v>
      </c>
      <c r="AA162" s="105" t="s">
        <v>67</v>
      </c>
      <c r="AB162" s="198"/>
      <c r="AC162" s="198">
        <v>28</v>
      </c>
      <c r="AD162" s="104">
        <v>3</v>
      </c>
      <c r="AE162" s="105" t="s">
        <v>67</v>
      </c>
      <c r="AF162" s="198"/>
      <c r="AG162" s="198"/>
      <c r="AH162" s="104"/>
      <c r="AI162" s="105"/>
      <c r="AJ162" s="103"/>
      <c r="AK162" s="103"/>
      <c r="AL162" s="106"/>
      <c r="AM162" s="107"/>
      <c r="AN162" s="963" t="s">
        <v>689</v>
      </c>
      <c r="AO162" s="831" t="s">
        <v>381</v>
      </c>
    </row>
    <row r="163" spans="1:41" s="96" customFormat="1" ht="15.75" customHeight="1" x14ac:dyDescent="0.25">
      <c r="A163" s="769" t="s">
        <v>451</v>
      </c>
      <c r="B163" s="766" t="s">
        <v>279</v>
      </c>
      <c r="C163" s="761" t="s">
        <v>452</v>
      </c>
      <c r="D163" s="198"/>
      <c r="E163" s="198"/>
      <c r="F163" s="104"/>
      <c r="G163" s="105"/>
      <c r="H163" s="198">
        <v>4</v>
      </c>
      <c r="I163" s="198">
        <v>24</v>
      </c>
      <c r="J163" s="104">
        <v>3</v>
      </c>
      <c r="K163" s="105" t="s">
        <v>67</v>
      </c>
      <c r="L163" s="198"/>
      <c r="M163" s="198"/>
      <c r="N163" s="104"/>
      <c r="O163" s="105"/>
      <c r="P163" s="198">
        <v>4</v>
      </c>
      <c r="Q163" s="198">
        <v>24</v>
      </c>
      <c r="R163" s="104">
        <v>3</v>
      </c>
      <c r="S163" s="105" t="s">
        <v>67</v>
      </c>
      <c r="T163" s="198"/>
      <c r="U163" s="198"/>
      <c r="V163" s="104"/>
      <c r="W163" s="105"/>
      <c r="X163" s="198">
        <v>4</v>
      </c>
      <c r="Y163" s="198">
        <v>24</v>
      </c>
      <c r="Z163" s="104">
        <v>3</v>
      </c>
      <c r="AA163" s="105" t="s">
        <v>67</v>
      </c>
      <c r="AB163" s="198"/>
      <c r="AC163" s="198"/>
      <c r="AD163" s="104"/>
      <c r="AE163" s="105"/>
      <c r="AF163" s="198"/>
      <c r="AG163" s="198"/>
      <c r="AH163" s="104"/>
      <c r="AI163" s="105"/>
      <c r="AJ163" s="103"/>
      <c r="AK163" s="103"/>
      <c r="AL163" s="106"/>
      <c r="AM163" s="107"/>
      <c r="AN163" s="963" t="s">
        <v>689</v>
      </c>
      <c r="AO163" s="831" t="s">
        <v>453</v>
      </c>
    </row>
    <row r="164" spans="1:41" s="96" customFormat="1" ht="15.75" customHeight="1" x14ac:dyDescent="0.25">
      <c r="A164" s="769" t="s">
        <v>704</v>
      </c>
      <c r="B164" s="766" t="s">
        <v>279</v>
      </c>
      <c r="C164" s="761" t="s">
        <v>705</v>
      </c>
      <c r="D164" s="198"/>
      <c r="E164" s="198"/>
      <c r="F164" s="104"/>
      <c r="G164" s="105"/>
      <c r="H164" s="198"/>
      <c r="I164" s="198"/>
      <c r="J164" s="104"/>
      <c r="K164" s="105"/>
      <c r="L164" s="198"/>
      <c r="M164" s="198"/>
      <c r="N164" s="104"/>
      <c r="O164" s="105"/>
      <c r="P164" s="198">
        <v>28</v>
      </c>
      <c r="Q164" s="198"/>
      <c r="R164" s="104">
        <v>3</v>
      </c>
      <c r="S164" s="105" t="s">
        <v>67</v>
      </c>
      <c r="T164" s="198"/>
      <c r="U164" s="198"/>
      <c r="V164" s="104"/>
      <c r="W164" s="105"/>
      <c r="X164" s="198">
        <v>28</v>
      </c>
      <c r="Y164" s="198"/>
      <c r="Z164" s="104">
        <v>3</v>
      </c>
      <c r="AA164" s="105" t="s">
        <v>67</v>
      </c>
      <c r="AB164" s="198"/>
      <c r="AC164" s="198"/>
      <c r="AD164" s="104"/>
      <c r="AE164" s="105"/>
      <c r="AF164" s="198"/>
      <c r="AG164" s="198"/>
      <c r="AH164" s="104"/>
      <c r="AI164" s="105"/>
      <c r="AJ164" s="103"/>
      <c r="AK164" s="103"/>
      <c r="AL164" s="106"/>
      <c r="AM164" s="107"/>
      <c r="AN164" s="965" t="s">
        <v>686</v>
      </c>
      <c r="AO164" s="964" t="s">
        <v>693</v>
      </c>
    </row>
    <row r="165" spans="1:41" s="96" customFormat="1" ht="15.75" customHeight="1" x14ac:dyDescent="0.25">
      <c r="A165" s="769" t="s">
        <v>708</v>
      </c>
      <c r="B165" s="766" t="s">
        <v>279</v>
      </c>
      <c r="C165" s="761" t="s">
        <v>706</v>
      </c>
      <c r="D165" s="198"/>
      <c r="E165" s="198"/>
      <c r="F165" s="104"/>
      <c r="G165" s="105"/>
      <c r="H165" s="198">
        <v>14</v>
      </c>
      <c r="I165" s="198">
        <v>14</v>
      </c>
      <c r="J165" s="104">
        <v>3</v>
      </c>
      <c r="K165" s="105"/>
      <c r="L165" s="198">
        <v>14</v>
      </c>
      <c r="M165" s="198">
        <v>14</v>
      </c>
      <c r="N165" s="104">
        <v>3</v>
      </c>
      <c r="O165" s="105"/>
      <c r="P165" s="198">
        <v>14</v>
      </c>
      <c r="Q165" s="198">
        <v>14</v>
      </c>
      <c r="R165" s="104">
        <v>3</v>
      </c>
      <c r="S165" s="105"/>
      <c r="T165" s="198">
        <v>14</v>
      </c>
      <c r="U165" s="198">
        <v>14</v>
      </c>
      <c r="V165" s="104">
        <v>3</v>
      </c>
      <c r="W165" s="105"/>
      <c r="X165" s="198">
        <v>14</v>
      </c>
      <c r="Y165" s="198">
        <v>14</v>
      </c>
      <c r="Z165" s="104">
        <v>3</v>
      </c>
      <c r="AA165" s="105"/>
      <c r="AB165" s="198">
        <v>14</v>
      </c>
      <c r="AC165" s="198">
        <v>14</v>
      </c>
      <c r="AD165" s="104">
        <v>3</v>
      </c>
      <c r="AE165" s="105"/>
      <c r="AF165" s="198"/>
      <c r="AG165" s="198"/>
      <c r="AH165" s="104"/>
      <c r="AI165" s="105"/>
      <c r="AJ165" s="103"/>
      <c r="AK165" s="103"/>
      <c r="AL165" s="106"/>
      <c r="AM165" s="107"/>
      <c r="AN165" s="965" t="s">
        <v>686</v>
      </c>
      <c r="AO165" s="964" t="s">
        <v>707</v>
      </c>
    </row>
    <row r="166" spans="1:41" s="96" customFormat="1" ht="15.75" customHeight="1" x14ac:dyDescent="0.25">
      <c r="A166" s="1096" t="s">
        <v>784</v>
      </c>
      <c r="B166" s="766" t="s">
        <v>279</v>
      </c>
      <c r="C166" s="1097" t="s">
        <v>785</v>
      </c>
      <c r="D166" s="198"/>
      <c r="E166" s="198"/>
      <c r="F166" s="104"/>
      <c r="G166" s="105"/>
      <c r="H166" s="198"/>
      <c r="I166" s="198"/>
      <c r="J166" s="104"/>
      <c r="K166" s="105"/>
      <c r="L166" s="198"/>
      <c r="M166" s="198"/>
      <c r="N166" s="104"/>
      <c r="O166" s="105"/>
      <c r="P166" s="198"/>
      <c r="Q166" s="198"/>
      <c r="R166" s="104"/>
      <c r="S166" s="105"/>
      <c r="T166" s="198"/>
      <c r="U166" s="198"/>
      <c r="V166" s="104"/>
      <c r="W166" s="105"/>
      <c r="X166" s="1098">
        <v>6</v>
      </c>
      <c r="Y166" s="1098">
        <v>20</v>
      </c>
      <c r="Z166" s="1099">
        <v>3</v>
      </c>
      <c r="AA166" s="1100" t="s">
        <v>67</v>
      </c>
      <c r="AB166" s="198"/>
      <c r="AC166" s="198"/>
      <c r="AD166" s="104"/>
      <c r="AE166" s="105"/>
      <c r="AF166" s="198"/>
      <c r="AG166" s="198"/>
      <c r="AH166" s="104"/>
      <c r="AI166" s="105"/>
      <c r="AJ166" s="103"/>
      <c r="AK166" s="103"/>
      <c r="AL166" s="106"/>
      <c r="AM166" s="107"/>
      <c r="AN166" s="1101" t="s">
        <v>686</v>
      </c>
      <c r="AO166" s="1038" t="s">
        <v>707</v>
      </c>
    </row>
    <row r="167" spans="1:41" s="96" customFormat="1" ht="15.75" customHeight="1" x14ac:dyDescent="0.25">
      <c r="A167" s="767" t="s">
        <v>799</v>
      </c>
      <c r="B167" s="763" t="s">
        <v>279</v>
      </c>
      <c r="C167" s="760" t="s">
        <v>386</v>
      </c>
      <c r="D167" s="198"/>
      <c r="E167" s="198"/>
      <c r="F167" s="104"/>
      <c r="G167" s="105"/>
      <c r="H167" s="198">
        <v>14</v>
      </c>
      <c r="I167" s="198">
        <v>14</v>
      </c>
      <c r="J167" s="104">
        <v>3</v>
      </c>
      <c r="K167" s="105" t="s">
        <v>344</v>
      </c>
      <c r="L167" s="198">
        <v>14</v>
      </c>
      <c r="M167" s="198">
        <v>14</v>
      </c>
      <c r="N167" s="104">
        <v>3</v>
      </c>
      <c r="O167" s="105" t="s">
        <v>344</v>
      </c>
      <c r="P167" s="198">
        <v>14</v>
      </c>
      <c r="Q167" s="198">
        <v>14</v>
      </c>
      <c r="R167" s="104">
        <v>3</v>
      </c>
      <c r="S167" s="105" t="s">
        <v>344</v>
      </c>
      <c r="T167" s="198"/>
      <c r="U167" s="198"/>
      <c r="V167" s="104"/>
      <c r="W167" s="105"/>
      <c r="X167" s="198"/>
      <c r="Y167" s="198"/>
      <c r="Z167" s="104"/>
      <c r="AA167" s="105"/>
      <c r="AB167" s="198"/>
      <c r="AC167" s="198"/>
      <c r="AD167" s="104"/>
      <c r="AE167" s="105"/>
      <c r="AF167" s="198"/>
      <c r="AG167" s="198"/>
      <c r="AH167" s="104"/>
      <c r="AI167" s="105"/>
      <c r="AJ167" s="103"/>
      <c r="AK167" s="103"/>
      <c r="AL167" s="106"/>
      <c r="AM167" s="107"/>
      <c r="AN167" s="966" t="s">
        <v>387</v>
      </c>
      <c r="AO167" s="922" t="s">
        <v>606</v>
      </c>
    </row>
    <row r="168" spans="1:41" s="96" customFormat="1" ht="15.75" customHeight="1" x14ac:dyDescent="0.25">
      <c r="A168" s="767" t="s">
        <v>388</v>
      </c>
      <c r="B168" s="763" t="s">
        <v>279</v>
      </c>
      <c r="C168" s="760" t="s">
        <v>389</v>
      </c>
      <c r="D168" s="198"/>
      <c r="E168" s="198"/>
      <c r="F168" s="104"/>
      <c r="G168" s="105"/>
      <c r="H168" s="198"/>
      <c r="I168" s="198"/>
      <c r="J168" s="104"/>
      <c r="K168" s="105"/>
      <c r="L168" s="198"/>
      <c r="M168" s="198"/>
      <c r="N168" s="104"/>
      <c r="O168" s="105"/>
      <c r="P168" s="198"/>
      <c r="Q168" s="198"/>
      <c r="R168" s="104"/>
      <c r="S168" s="105"/>
      <c r="T168" s="198"/>
      <c r="U168" s="198"/>
      <c r="V168" s="104"/>
      <c r="W168" s="105"/>
      <c r="X168" s="198"/>
      <c r="Y168" s="198"/>
      <c r="Z168" s="104"/>
      <c r="AA168" s="105"/>
      <c r="AB168" s="198"/>
      <c r="AC168" s="198">
        <v>28</v>
      </c>
      <c r="AD168" s="104">
        <v>3</v>
      </c>
      <c r="AE168" s="105" t="s">
        <v>67</v>
      </c>
      <c r="AF168" s="198"/>
      <c r="AG168" s="198"/>
      <c r="AH168" s="104"/>
      <c r="AI168" s="105"/>
      <c r="AJ168" s="103"/>
      <c r="AK168" s="103"/>
      <c r="AL168" s="106"/>
      <c r="AM168" s="107"/>
      <c r="AN168" s="963" t="s">
        <v>718</v>
      </c>
      <c r="AO168" s="831" t="s">
        <v>697</v>
      </c>
    </row>
    <row r="169" spans="1:41" s="783" customFormat="1" ht="15.75" x14ac:dyDescent="0.25">
      <c r="A169" s="767" t="s">
        <v>390</v>
      </c>
      <c r="B169" s="763" t="s">
        <v>279</v>
      </c>
      <c r="C169" s="760" t="s">
        <v>391</v>
      </c>
      <c r="D169" s="777"/>
      <c r="E169" s="777"/>
      <c r="F169" s="778"/>
      <c r="G169" s="779"/>
      <c r="H169" s="777"/>
      <c r="I169" s="777"/>
      <c r="J169" s="778"/>
      <c r="K169" s="779"/>
      <c r="L169" s="777"/>
      <c r="M169" s="777"/>
      <c r="N169" s="778"/>
      <c r="O169" s="779"/>
      <c r="P169" s="777"/>
      <c r="Q169" s="777"/>
      <c r="R169" s="778"/>
      <c r="S169" s="779"/>
      <c r="T169" s="777"/>
      <c r="U169" s="198">
        <v>28</v>
      </c>
      <c r="V169" s="104">
        <v>3</v>
      </c>
      <c r="W169" s="105" t="s">
        <v>67</v>
      </c>
      <c r="X169" s="777"/>
      <c r="Y169" s="777"/>
      <c r="Z169" s="778"/>
      <c r="AA169" s="779"/>
      <c r="AB169" s="777"/>
      <c r="AC169" s="777"/>
      <c r="AD169" s="778"/>
      <c r="AE169" s="779"/>
      <c r="AF169" s="777"/>
      <c r="AG169" s="777"/>
      <c r="AH169" s="778"/>
      <c r="AI169" s="779"/>
      <c r="AJ169" s="780"/>
      <c r="AK169" s="780"/>
      <c r="AL169" s="781"/>
      <c r="AM169" s="782"/>
      <c r="AN169" s="921" t="s">
        <v>392</v>
      </c>
      <c r="AO169" s="831" t="s">
        <v>582</v>
      </c>
    </row>
    <row r="170" spans="1:41" customFormat="1" ht="15.75" x14ac:dyDescent="0.25">
      <c r="A170" s="767" t="s">
        <v>393</v>
      </c>
      <c r="B170" s="763" t="s">
        <v>279</v>
      </c>
      <c r="C170" s="760" t="s">
        <v>394</v>
      </c>
      <c r="D170" s="198"/>
      <c r="E170" s="198"/>
      <c r="F170" s="104"/>
      <c r="G170" s="105"/>
      <c r="H170" s="198">
        <v>14</v>
      </c>
      <c r="I170" s="198">
        <v>14</v>
      </c>
      <c r="J170" s="104">
        <v>3</v>
      </c>
      <c r="K170" s="105" t="s">
        <v>344</v>
      </c>
      <c r="L170" s="198"/>
      <c r="M170" s="198"/>
      <c r="N170" s="104"/>
      <c r="O170" s="105"/>
      <c r="P170" s="198">
        <v>14</v>
      </c>
      <c r="Q170" s="198">
        <v>14</v>
      </c>
      <c r="R170" s="104">
        <v>3</v>
      </c>
      <c r="S170" s="105" t="s">
        <v>344</v>
      </c>
      <c r="T170" s="198"/>
      <c r="U170" s="198"/>
      <c r="V170" s="104"/>
      <c r="W170" s="105"/>
      <c r="X170" s="198">
        <v>14</v>
      </c>
      <c r="Y170" s="198">
        <v>14</v>
      </c>
      <c r="Z170" s="104">
        <v>3</v>
      </c>
      <c r="AA170" s="105" t="s">
        <v>344</v>
      </c>
      <c r="AB170" s="198"/>
      <c r="AC170" s="198"/>
      <c r="AD170" s="104"/>
      <c r="AE170" s="105"/>
      <c r="AF170" s="198"/>
      <c r="AG170" s="198"/>
      <c r="AH170" s="104"/>
      <c r="AI170" s="105"/>
      <c r="AJ170" s="103"/>
      <c r="AK170" s="103"/>
      <c r="AL170" s="106"/>
      <c r="AM170" s="107"/>
      <c r="AN170" s="921" t="s">
        <v>395</v>
      </c>
      <c r="AO170" s="831" t="s">
        <v>396</v>
      </c>
    </row>
    <row r="171" spans="1:41" customFormat="1" ht="15.75" x14ac:dyDescent="0.25">
      <c r="A171" s="767" t="s">
        <v>397</v>
      </c>
      <c r="B171" s="763" t="s">
        <v>279</v>
      </c>
      <c r="C171" s="760" t="s">
        <v>398</v>
      </c>
      <c r="D171" s="198"/>
      <c r="E171" s="198"/>
      <c r="F171" s="104"/>
      <c r="G171" s="105"/>
      <c r="H171" s="198"/>
      <c r="I171" s="198"/>
      <c r="J171" s="104"/>
      <c r="K171" s="105"/>
      <c r="L171" s="198">
        <v>14</v>
      </c>
      <c r="M171" s="198">
        <v>14</v>
      </c>
      <c r="N171" s="104">
        <v>3</v>
      </c>
      <c r="O171" s="105" t="s">
        <v>1</v>
      </c>
      <c r="P171" s="198">
        <v>14</v>
      </c>
      <c r="Q171" s="198">
        <v>14</v>
      </c>
      <c r="R171" s="104">
        <v>3</v>
      </c>
      <c r="S171" s="105" t="s">
        <v>1</v>
      </c>
      <c r="T171" s="198">
        <v>14</v>
      </c>
      <c r="U171" s="198">
        <v>14</v>
      </c>
      <c r="V171" s="104">
        <v>3</v>
      </c>
      <c r="W171" s="105" t="s">
        <v>1</v>
      </c>
      <c r="X171" s="198">
        <v>14</v>
      </c>
      <c r="Y171" s="198">
        <v>14</v>
      </c>
      <c r="Z171" s="104">
        <v>3</v>
      </c>
      <c r="AA171" s="105" t="s">
        <v>1</v>
      </c>
      <c r="AB171" s="198">
        <v>14</v>
      </c>
      <c r="AC171" s="198">
        <v>14</v>
      </c>
      <c r="AD171" s="104">
        <v>3</v>
      </c>
      <c r="AE171" s="105" t="s">
        <v>1</v>
      </c>
      <c r="AF171" s="198"/>
      <c r="AG171" s="198"/>
      <c r="AH171" s="104"/>
      <c r="AI171" s="105"/>
      <c r="AJ171" s="103"/>
      <c r="AK171" s="103"/>
      <c r="AL171" s="106"/>
      <c r="AM171" s="107"/>
      <c r="AN171" s="921" t="s">
        <v>395</v>
      </c>
      <c r="AO171" s="831" t="s">
        <v>401</v>
      </c>
    </row>
    <row r="172" spans="1:41" customFormat="1" ht="15.75" x14ac:dyDescent="0.25">
      <c r="A172" s="767" t="s">
        <v>399</v>
      </c>
      <c r="B172" s="763" t="s">
        <v>279</v>
      </c>
      <c r="C172" s="760" t="s">
        <v>400</v>
      </c>
      <c r="D172" s="199"/>
      <c r="E172" s="198"/>
      <c r="F172" s="104"/>
      <c r="G172" s="105"/>
      <c r="H172" s="198"/>
      <c r="I172" s="198"/>
      <c r="J172" s="104"/>
      <c r="K172" s="105"/>
      <c r="L172" s="198">
        <v>14</v>
      </c>
      <c r="M172" s="198">
        <v>14</v>
      </c>
      <c r="N172" s="104">
        <v>3</v>
      </c>
      <c r="O172" s="105" t="s">
        <v>66</v>
      </c>
      <c r="P172" s="198"/>
      <c r="Q172" s="198"/>
      <c r="R172" s="104"/>
      <c r="S172" s="105"/>
      <c r="T172" s="198">
        <v>14</v>
      </c>
      <c r="U172" s="198">
        <v>14</v>
      </c>
      <c r="V172" s="104">
        <v>3</v>
      </c>
      <c r="W172" s="105" t="s">
        <v>66</v>
      </c>
      <c r="X172" s="198"/>
      <c r="Y172" s="198"/>
      <c r="Z172" s="104"/>
      <c r="AA172" s="105"/>
      <c r="AB172" s="198">
        <v>14</v>
      </c>
      <c r="AC172" s="198">
        <v>14</v>
      </c>
      <c r="AD172" s="104">
        <v>3</v>
      </c>
      <c r="AE172" s="105" t="s">
        <v>66</v>
      </c>
      <c r="AF172" s="198"/>
      <c r="AG172" s="198"/>
      <c r="AH172" s="104"/>
      <c r="AI172" s="105"/>
      <c r="AJ172" s="103"/>
      <c r="AK172" s="103"/>
      <c r="AL172" s="106"/>
      <c r="AM172" s="107"/>
      <c r="AN172" s="921" t="s">
        <v>395</v>
      </c>
      <c r="AO172" s="831" t="s">
        <v>401</v>
      </c>
    </row>
    <row r="173" spans="1:41" customFormat="1" ht="15.75" x14ac:dyDescent="0.25">
      <c r="A173" s="767" t="s">
        <v>402</v>
      </c>
      <c r="B173" s="763" t="s">
        <v>279</v>
      </c>
      <c r="C173" s="760" t="s">
        <v>403</v>
      </c>
      <c r="D173" s="198"/>
      <c r="E173" s="198"/>
      <c r="F173" s="104"/>
      <c r="G173" s="105"/>
      <c r="H173" s="198">
        <v>20</v>
      </c>
      <c r="I173" s="198">
        <v>8</v>
      </c>
      <c r="J173" s="104">
        <v>3</v>
      </c>
      <c r="K173" s="105" t="s">
        <v>344</v>
      </c>
      <c r="L173" s="198"/>
      <c r="M173" s="198"/>
      <c r="N173" s="104"/>
      <c r="O173" s="105"/>
      <c r="P173" s="198">
        <v>20</v>
      </c>
      <c r="Q173" s="198">
        <v>8</v>
      </c>
      <c r="R173" s="104">
        <v>3</v>
      </c>
      <c r="S173" s="105" t="s">
        <v>344</v>
      </c>
      <c r="T173" s="198"/>
      <c r="U173" s="198"/>
      <c r="V173" s="104"/>
      <c r="W173" s="105"/>
      <c r="X173" s="198">
        <v>20</v>
      </c>
      <c r="Y173" s="198">
        <v>8</v>
      </c>
      <c r="Z173" s="104">
        <v>3</v>
      </c>
      <c r="AA173" s="105" t="s">
        <v>344</v>
      </c>
      <c r="AB173" s="198"/>
      <c r="AC173" s="198"/>
      <c r="AD173" s="104"/>
      <c r="AE173" s="105"/>
      <c r="AF173" s="198"/>
      <c r="AG173" s="198"/>
      <c r="AH173" s="104"/>
      <c r="AI173" s="105"/>
      <c r="AJ173" s="103"/>
      <c r="AK173" s="103"/>
      <c r="AL173" s="106"/>
      <c r="AM173" s="107"/>
      <c r="AN173" s="921" t="s">
        <v>404</v>
      </c>
      <c r="AO173" s="831" t="s">
        <v>405</v>
      </c>
    </row>
    <row r="174" spans="1:41" customFormat="1" ht="15.75" x14ac:dyDescent="0.25">
      <c r="A174" s="767" t="s">
        <v>406</v>
      </c>
      <c r="B174" s="763" t="s">
        <v>279</v>
      </c>
      <c r="C174" s="760" t="s">
        <v>407</v>
      </c>
      <c r="D174" s="198"/>
      <c r="E174" s="198"/>
      <c r="F174" s="104"/>
      <c r="G174" s="105"/>
      <c r="H174" s="198"/>
      <c r="I174" s="198"/>
      <c r="J174" s="104"/>
      <c r="K174" s="105"/>
      <c r="L174" s="198"/>
      <c r="M174" s="198"/>
      <c r="N174" s="104"/>
      <c r="O174" s="105"/>
      <c r="P174" s="198"/>
      <c r="Q174" s="198"/>
      <c r="R174" s="104"/>
      <c r="S174" s="105"/>
      <c r="T174" s="198">
        <v>8</v>
      </c>
      <c r="U174" s="198">
        <v>20</v>
      </c>
      <c r="V174" s="104">
        <v>3</v>
      </c>
      <c r="W174" s="105" t="s">
        <v>344</v>
      </c>
      <c r="X174" s="198">
        <v>8</v>
      </c>
      <c r="Y174" s="198">
        <v>20</v>
      </c>
      <c r="Z174" s="104">
        <v>3</v>
      </c>
      <c r="AA174" s="105" t="s">
        <v>344</v>
      </c>
      <c r="AB174" s="198">
        <v>8</v>
      </c>
      <c r="AC174" s="198">
        <v>20</v>
      </c>
      <c r="AD174" s="104">
        <v>3</v>
      </c>
      <c r="AE174" s="105" t="s">
        <v>344</v>
      </c>
      <c r="AF174" s="198"/>
      <c r="AG174" s="198"/>
      <c r="AH174" s="104"/>
      <c r="AI174" s="105"/>
      <c r="AJ174" s="103"/>
      <c r="AK174" s="103"/>
      <c r="AL174" s="106"/>
      <c r="AM174" s="107"/>
      <c r="AN174" s="921" t="s">
        <v>404</v>
      </c>
      <c r="AO174" s="831" t="s">
        <v>408</v>
      </c>
    </row>
    <row r="175" spans="1:41" s="888" customFormat="1" ht="15.75" x14ac:dyDescent="0.25">
      <c r="A175" s="767" t="s">
        <v>409</v>
      </c>
      <c r="B175" s="763" t="s">
        <v>279</v>
      </c>
      <c r="C175" s="760" t="s">
        <v>410</v>
      </c>
      <c r="D175" s="198"/>
      <c r="E175" s="198"/>
      <c r="F175" s="104"/>
      <c r="G175" s="105"/>
      <c r="H175" s="198"/>
      <c r="I175" s="198"/>
      <c r="J175" s="104"/>
      <c r="K175" s="105"/>
      <c r="L175" s="198"/>
      <c r="M175" s="198"/>
      <c r="N175" s="104"/>
      <c r="O175" s="105"/>
      <c r="P175" s="198"/>
      <c r="Q175" s="198"/>
      <c r="R175" s="104"/>
      <c r="S175" s="105"/>
      <c r="T175" s="198">
        <v>14</v>
      </c>
      <c r="U175" s="198">
        <v>14</v>
      </c>
      <c r="V175" s="104">
        <v>3</v>
      </c>
      <c r="W175" s="105" t="s">
        <v>66</v>
      </c>
      <c r="X175" s="198">
        <v>14</v>
      </c>
      <c r="Y175" s="198">
        <v>14</v>
      </c>
      <c r="Z175" s="104">
        <v>3</v>
      </c>
      <c r="AA175" s="105" t="s">
        <v>66</v>
      </c>
      <c r="AB175" s="198">
        <v>14</v>
      </c>
      <c r="AC175" s="198">
        <v>14</v>
      </c>
      <c r="AD175" s="104">
        <v>3</v>
      </c>
      <c r="AE175" s="105" t="s">
        <v>66</v>
      </c>
      <c r="AF175" s="198"/>
      <c r="AG175" s="198"/>
      <c r="AH175" s="104"/>
      <c r="AI175" s="105"/>
      <c r="AJ175" s="103"/>
      <c r="AK175" s="103"/>
      <c r="AL175" s="106"/>
      <c r="AM175" s="107"/>
      <c r="AN175" s="921" t="s">
        <v>411</v>
      </c>
      <c r="AO175" s="964" t="s">
        <v>729</v>
      </c>
    </row>
    <row r="176" spans="1:41" customFormat="1" ht="15.75" x14ac:dyDescent="0.25">
      <c r="A176" s="767" t="s">
        <v>412</v>
      </c>
      <c r="B176" s="766" t="s">
        <v>279</v>
      </c>
      <c r="C176" s="760" t="s">
        <v>413</v>
      </c>
      <c r="D176" s="198"/>
      <c r="E176" s="198"/>
      <c r="F176" s="104"/>
      <c r="G176" s="105"/>
      <c r="H176" s="198"/>
      <c r="I176" s="198"/>
      <c r="J176" s="104"/>
      <c r="K176" s="105"/>
      <c r="L176" s="198"/>
      <c r="M176" s="198"/>
      <c r="N176" s="104"/>
      <c r="O176" s="105"/>
      <c r="P176" s="198"/>
      <c r="Q176" s="198"/>
      <c r="R176" s="104"/>
      <c r="S176" s="105"/>
      <c r="T176" s="198"/>
      <c r="U176" s="198"/>
      <c r="V176" s="104"/>
      <c r="W176" s="105"/>
      <c r="X176" s="198">
        <v>28</v>
      </c>
      <c r="Y176" s="198"/>
      <c r="Z176" s="104">
        <v>3</v>
      </c>
      <c r="AA176" s="105" t="s">
        <v>66</v>
      </c>
      <c r="AB176" s="198">
        <v>28</v>
      </c>
      <c r="AC176" s="198"/>
      <c r="AD176" s="104">
        <v>3</v>
      </c>
      <c r="AE176" s="105" t="s">
        <v>66</v>
      </c>
      <c r="AF176" s="198"/>
      <c r="AG176" s="198"/>
      <c r="AH176" s="104"/>
      <c r="AI176" s="105"/>
      <c r="AJ176" s="103"/>
      <c r="AK176" s="103"/>
      <c r="AL176" s="106"/>
      <c r="AM176" s="107"/>
      <c r="AN176" s="1046" t="s">
        <v>730</v>
      </c>
      <c r="AO176" s="964" t="s">
        <v>414</v>
      </c>
    </row>
    <row r="177" spans="1:41" customFormat="1" ht="15.75" x14ac:dyDescent="0.25">
      <c r="A177" s="767" t="s">
        <v>415</v>
      </c>
      <c r="B177" s="768" t="s">
        <v>279</v>
      </c>
      <c r="C177" s="1045" t="s">
        <v>416</v>
      </c>
      <c r="D177" s="793"/>
      <c r="E177" s="198"/>
      <c r="F177" s="104"/>
      <c r="G177" s="105"/>
      <c r="H177" s="198"/>
      <c r="I177" s="198"/>
      <c r="J177" s="104"/>
      <c r="K177" s="105"/>
      <c r="L177" s="198"/>
      <c r="M177" s="198"/>
      <c r="N177" s="104"/>
      <c r="O177" s="105"/>
      <c r="P177" s="198"/>
      <c r="Q177" s="198"/>
      <c r="R177" s="104"/>
      <c r="S177" s="105"/>
      <c r="T177" s="198"/>
      <c r="U177" s="198">
        <v>28</v>
      </c>
      <c r="V177" s="104">
        <v>3</v>
      </c>
      <c r="W177" s="105" t="s">
        <v>66</v>
      </c>
      <c r="X177" s="198"/>
      <c r="Y177" s="198">
        <v>28</v>
      </c>
      <c r="Z177" s="104">
        <v>3</v>
      </c>
      <c r="AA177" s="105" t="s">
        <v>66</v>
      </c>
      <c r="AB177" s="198"/>
      <c r="AC177" s="198">
        <v>28</v>
      </c>
      <c r="AD177" s="104">
        <v>3</v>
      </c>
      <c r="AE177" s="105" t="s">
        <v>66</v>
      </c>
      <c r="AF177" s="198"/>
      <c r="AG177" s="198"/>
      <c r="AH177" s="104"/>
      <c r="AI177" s="105"/>
      <c r="AJ177" s="103"/>
      <c r="AK177" s="103"/>
      <c r="AL177" s="106"/>
      <c r="AM177" s="107"/>
      <c r="AN177" s="963" t="s">
        <v>337</v>
      </c>
      <c r="AO177" s="964" t="s">
        <v>417</v>
      </c>
    </row>
    <row r="178" spans="1:41" customFormat="1" ht="15.75" x14ac:dyDescent="0.25">
      <c r="A178" s="767" t="s">
        <v>418</v>
      </c>
      <c r="B178" s="768" t="s">
        <v>279</v>
      </c>
      <c r="C178" s="965" t="s">
        <v>419</v>
      </c>
      <c r="D178" s="199"/>
      <c r="E178" s="198"/>
      <c r="F178" s="104"/>
      <c r="G178" s="105"/>
      <c r="H178" s="198"/>
      <c r="I178" s="198"/>
      <c r="J178" s="104"/>
      <c r="K178" s="105"/>
      <c r="L178" s="198"/>
      <c r="M178" s="198"/>
      <c r="N178" s="104"/>
      <c r="O178" s="105"/>
      <c r="P178" s="198"/>
      <c r="Q178" s="198"/>
      <c r="R178" s="104"/>
      <c r="S178" s="105"/>
      <c r="T178" s="198">
        <v>28</v>
      </c>
      <c r="U178" s="198"/>
      <c r="V178" s="104">
        <v>3</v>
      </c>
      <c r="W178" s="105" t="s">
        <v>66</v>
      </c>
      <c r="X178" s="198">
        <v>28</v>
      </c>
      <c r="Y178" s="198"/>
      <c r="Z178" s="104">
        <v>3</v>
      </c>
      <c r="AA178" s="105" t="s">
        <v>66</v>
      </c>
      <c r="AB178" s="198">
        <v>28</v>
      </c>
      <c r="AC178" s="198"/>
      <c r="AD178" s="104">
        <v>3</v>
      </c>
      <c r="AE178" s="105" t="s">
        <v>66</v>
      </c>
      <c r="AF178" s="198"/>
      <c r="AG178" s="198"/>
      <c r="AH178" s="104"/>
      <c r="AI178" s="105"/>
      <c r="AJ178" s="103"/>
      <c r="AK178" s="103"/>
      <c r="AL178" s="106"/>
      <c r="AM178" s="107"/>
      <c r="AN178" s="1047" t="s">
        <v>411</v>
      </c>
      <c r="AO178" s="1048" t="s">
        <v>731</v>
      </c>
    </row>
    <row r="179" spans="1:41" ht="15.75" x14ac:dyDescent="0.25">
      <c r="A179" s="767" t="s">
        <v>420</v>
      </c>
      <c r="B179" s="763" t="s">
        <v>279</v>
      </c>
      <c r="C179" s="760" t="s">
        <v>421</v>
      </c>
      <c r="D179" s="198"/>
      <c r="E179" s="198"/>
      <c r="F179" s="104"/>
      <c r="G179" s="105"/>
      <c r="H179" s="198"/>
      <c r="I179" s="198"/>
      <c r="J179" s="104"/>
      <c r="K179" s="105"/>
      <c r="L179" s="198"/>
      <c r="M179" s="198"/>
      <c r="N179" s="104"/>
      <c r="O179" s="105"/>
      <c r="P179" s="198"/>
      <c r="Q179" s="198"/>
      <c r="R179" s="104"/>
      <c r="S179" s="105"/>
      <c r="T179" s="198"/>
      <c r="U179" s="198"/>
      <c r="V179" s="104"/>
      <c r="W179" s="105"/>
      <c r="X179" s="198"/>
      <c r="Y179" s="198"/>
      <c r="Z179" s="104"/>
      <c r="AA179" s="105"/>
      <c r="AB179" s="198">
        <v>14</v>
      </c>
      <c r="AC179" s="198">
        <v>14</v>
      </c>
      <c r="AD179" s="104">
        <v>3</v>
      </c>
      <c r="AE179" s="105" t="s">
        <v>66</v>
      </c>
      <c r="AF179" s="198"/>
      <c r="AG179" s="198"/>
      <c r="AH179" s="104"/>
      <c r="AI179" s="105"/>
      <c r="AJ179" s="103"/>
      <c r="AK179" s="103"/>
      <c r="AL179" s="106"/>
      <c r="AM179" s="107"/>
      <c r="AN179" s="963" t="s">
        <v>422</v>
      </c>
      <c r="AO179" s="964" t="s">
        <v>423</v>
      </c>
    </row>
    <row r="180" spans="1:41" ht="15.75" x14ac:dyDescent="0.25">
      <c r="A180" s="767" t="s">
        <v>764</v>
      </c>
      <c r="B180" s="763" t="s">
        <v>279</v>
      </c>
      <c r="C180" s="760" t="s">
        <v>723</v>
      </c>
      <c r="D180" s="198"/>
      <c r="E180" s="198"/>
      <c r="F180" s="104"/>
      <c r="G180" s="105"/>
      <c r="H180" s="198">
        <v>14</v>
      </c>
      <c r="I180" s="198">
        <v>14</v>
      </c>
      <c r="J180" s="104">
        <v>3</v>
      </c>
      <c r="K180" s="105" t="s">
        <v>66</v>
      </c>
      <c r="L180" s="198">
        <v>14</v>
      </c>
      <c r="M180" s="198">
        <v>14</v>
      </c>
      <c r="N180" s="104">
        <v>3</v>
      </c>
      <c r="O180" s="105" t="s">
        <v>66</v>
      </c>
      <c r="P180" s="198">
        <v>14</v>
      </c>
      <c r="Q180" s="198">
        <v>14</v>
      </c>
      <c r="R180" s="104">
        <v>3</v>
      </c>
      <c r="S180" s="105" t="s">
        <v>66</v>
      </c>
      <c r="T180" s="198">
        <v>14</v>
      </c>
      <c r="U180" s="198">
        <v>14</v>
      </c>
      <c r="V180" s="104">
        <v>3</v>
      </c>
      <c r="W180" s="105" t="s">
        <v>66</v>
      </c>
      <c r="X180" s="198">
        <v>14</v>
      </c>
      <c r="Y180" s="198">
        <v>14</v>
      </c>
      <c r="Z180" s="104">
        <v>3</v>
      </c>
      <c r="AA180" s="105" t="s">
        <v>66</v>
      </c>
      <c r="AB180" s="198">
        <v>14</v>
      </c>
      <c r="AC180" s="198">
        <v>14</v>
      </c>
      <c r="AD180" s="104">
        <v>3</v>
      </c>
      <c r="AE180" s="105" t="s">
        <v>66</v>
      </c>
      <c r="AF180" s="198"/>
      <c r="AG180" s="198"/>
      <c r="AH180" s="104"/>
      <c r="AI180" s="105"/>
      <c r="AJ180" s="103"/>
      <c r="AK180" s="103"/>
      <c r="AL180" s="106"/>
      <c r="AM180" s="107"/>
      <c r="AN180" s="963" t="s">
        <v>422</v>
      </c>
      <c r="AO180" s="964" t="s">
        <v>724</v>
      </c>
    </row>
    <row r="181" spans="1:41" s="1052" customFormat="1" ht="15.75" x14ac:dyDescent="0.25">
      <c r="A181" s="767" t="s">
        <v>425</v>
      </c>
      <c r="B181" s="1033" t="s">
        <v>279</v>
      </c>
      <c r="C181" s="760" t="s">
        <v>426</v>
      </c>
      <c r="D181" s="1049"/>
      <c r="E181" s="1049"/>
      <c r="F181" s="1050"/>
      <c r="G181" s="1051"/>
      <c r="H181" s="1049">
        <v>28</v>
      </c>
      <c r="I181" s="1049"/>
      <c r="J181" s="1050">
        <v>3</v>
      </c>
      <c r="K181" s="1051" t="s">
        <v>66</v>
      </c>
      <c r="L181" s="1049">
        <v>28</v>
      </c>
      <c r="M181" s="1049"/>
      <c r="N181" s="1050">
        <v>3</v>
      </c>
      <c r="O181" s="1051" t="s">
        <v>66</v>
      </c>
      <c r="P181" s="1049">
        <v>28</v>
      </c>
      <c r="Q181" s="1049"/>
      <c r="R181" s="1050">
        <v>3</v>
      </c>
      <c r="S181" s="1051" t="s">
        <v>66</v>
      </c>
      <c r="T181" s="1049">
        <v>28</v>
      </c>
      <c r="U181" s="1049"/>
      <c r="V181" s="1050">
        <v>3</v>
      </c>
      <c r="W181" s="1051" t="s">
        <v>66</v>
      </c>
      <c r="X181" s="1049">
        <v>28</v>
      </c>
      <c r="Y181" s="1049"/>
      <c r="Z181" s="1050">
        <v>3</v>
      </c>
      <c r="AA181" s="1051" t="s">
        <v>66</v>
      </c>
      <c r="AB181" s="1049">
        <v>28</v>
      </c>
      <c r="AC181" s="1049"/>
      <c r="AD181" s="1050">
        <v>3</v>
      </c>
      <c r="AE181" s="1051" t="s">
        <v>66</v>
      </c>
      <c r="AF181" s="1049"/>
      <c r="AG181" s="1049"/>
      <c r="AH181" s="1050"/>
      <c r="AI181" s="1051"/>
      <c r="AJ181" s="1103"/>
      <c r="AK181" s="1103"/>
      <c r="AL181" s="1104"/>
      <c r="AM181" s="1105"/>
      <c r="AN181" s="963" t="s">
        <v>424</v>
      </c>
      <c r="AO181" s="964" t="s">
        <v>427</v>
      </c>
    </row>
    <row r="182" spans="1:41" ht="15.75" x14ac:dyDescent="0.25">
      <c r="A182" s="1039" t="s">
        <v>428</v>
      </c>
      <c r="B182" s="763" t="s">
        <v>279</v>
      </c>
      <c r="C182" s="1040" t="s">
        <v>429</v>
      </c>
      <c r="D182" s="793"/>
      <c r="E182" s="796"/>
      <c r="F182" s="797"/>
      <c r="G182" s="799"/>
      <c r="H182" s="792">
        <v>28</v>
      </c>
      <c r="I182" s="796"/>
      <c r="J182" s="800">
        <v>3</v>
      </c>
      <c r="K182" s="799" t="s">
        <v>66</v>
      </c>
      <c r="L182" s="792">
        <v>28</v>
      </c>
      <c r="M182" s="792"/>
      <c r="N182" s="800">
        <v>3</v>
      </c>
      <c r="O182" s="806" t="s">
        <v>66</v>
      </c>
      <c r="P182" s="805">
        <v>28</v>
      </c>
      <c r="Q182" s="796"/>
      <c r="R182" s="797">
        <v>3</v>
      </c>
      <c r="S182" s="807" t="s">
        <v>66</v>
      </c>
      <c r="T182" s="805">
        <v>28</v>
      </c>
      <c r="U182" s="796"/>
      <c r="V182" s="797">
        <v>3</v>
      </c>
      <c r="W182" s="807" t="s">
        <v>66</v>
      </c>
      <c r="X182" s="805">
        <v>28</v>
      </c>
      <c r="Y182" s="796"/>
      <c r="Z182" s="797">
        <v>3</v>
      </c>
      <c r="AA182" s="807" t="s">
        <v>66</v>
      </c>
      <c r="AB182" s="805">
        <v>28</v>
      </c>
      <c r="AC182" s="796"/>
      <c r="AD182" s="797">
        <v>3</v>
      </c>
      <c r="AE182" s="807" t="s">
        <v>66</v>
      </c>
      <c r="AF182" s="805"/>
      <c r="AG182" s="796"/>
      <c r="AH182" s="797"/>
      <c r="AI182" s="807"/>
      <c r="AJ182" s="810"/>
      <c r="AK182" s="810"/>
      <c r="AL182" s="811"/>
      <c r="AM182" s="812"/>
      <c r="AN182" s="920" t="s">
        <v>424</v>
      </c>
      <c r="AO182" s="1038" t="s">
        <v>427</v>
      </c>
    </row>
    <row r="183" spans="1:41" ht="15.75" x14ac:dyDescent="0.25">
      <c r="A183" s="767" t="s">
        <v>431</v>
      </c>
      <c r="B183" s="763" t="s">
        <v>279</v>
      </c>
      <c r="C183" s="760" t="s">
        <v>432</v>
      </c>
      <c r="D183" s="199"/>
      <c r="E183" s="198"/>
      <c r="F183" s="104"/>
      <c r="G183" s="105"/>
      <c r="H183" s="198"/>
      <c r="I183" s="198"/>
      <c r="J183" s="104"/>
      <c r="K183" s="105"/>
      <c r="L183" s="794"/>
      <c r="M183" s="794"/>
      <c r="N183" s="795"/>
      <c r="O183" s="798"/>
      <c r="P183" s="198"/>
      <c r="Q183" s="198"/>
      <c r="R183" s="104"/>
      <c r="S183" s="105"/>
      <c r="T183" s="198"/>
      <c r="U183" s="198">
        <v>28</v>
      </c>
      <c r="V183" s="104">
        <v>3</v>
      </c>
      <c r="W183" s="105" t="s">
        <v>67</v>
      </c>
      <c r="X183" s="198"/>
      <c r="Y183" s="198"/>
      <c r="Z183" s="104"/>
      <c r="AA183" s="105"/>
      <c r="AB183" s="198"/>
      <c r="AC183" s="198">
        <v>28</v>
      </c>
      <c r="AD183" s="104">
        <v>3</v>
      </c>
      <c r="AE183" s="105" t="s">
        <v>67</v>
      </c>
      <c r="AF183" s="198"/>
      <c r="AG183" s="198"/>
      <c r="AH183" s="104"/>
      <c r="AI183" s="105"/>
      <c r="AJ183" s="103"/>
      <c r="AK183" s="103"/>
      <c r="AL183" s="106"/>
      <c r="AM183" s="107"/>
      <c r="AN183" s="190" t="s">
        <v>430</v>
      </c>
      <c r="AO183" s="831" t="s">
        <v>433</v>
      </c>
    </row>
    <row r="184" spans="1:41" ht="15.75" x14ac:dyDescent="0.25">
      <c r="A184" s="767" t="s">
        <v>434</v>
      </c>
      <c r="B184" s="763" t="s">
        <v>279</v>
      </c>
      <c r="C184" s="760" t="s">
        <v>435</v>
      </c>
      <c r="D184" s="198"/>
      <c r="E184" s="198"/>
      <c r="F184" s="104"/>
      <c r="G184" s="105"/>
      <c r="H184" s="198"/>
      <c r="I184" s="198"/>
      <c r="J184" s="104"/>
      <c r="K184" s="105"/>
      <c r="L184" s="198"/>
      <c r="M184" s="198"/>
      <c r="N184" s="104"/>
      <c r="O184" s="105"/>
      <c r="P184" s="198"/>
      <c r="Q184" s="198"/>
      <c r="R184" s="104"/>
      <c r="S184" s="105"/>
      <c r="T184" s="198"/>
      <c r="U184" s="198">
        <v>28</v>
      </c>
      <c r="V184" s="104">
        <v>3</v>
      </c>
      <c r="W184" s="105" t="s">
        <v>67</v>
      </c>
      <c r="X184" s="198"/>
      <c r="Y184" s="198">
        <v>28</v>
      </c>
      <c r="Z184" s="104">
        <v>3</v>
      </c>
      <c r="AA184" s="105" t="s">
        <v>67</v>
      </c>
      <c r="AB184" s="198"/>
      <c r="AC184" s="198"/>
      <c r="AD184" s="104"/>
      <c r="AE184" s="105"/>
      <c r="AF184" s="198"/>
      <c r="AG184" s="198"/>
      <c r="AH184" s="104"/>
      <c r="AI184" s="105"/>
      <c r="AJ184" s="103"/>
      <c r="AK184" s="103"/>
      <c r="AL184" s="106"/>
      <c r="AM184" s="107"/>
      <c r="AN184" s="921" t="s">
        <v>430</v>
      </c>
      <c r="AO184" s="831" t="s">
        <v>433</v>
      </c>
    </row>
    <row r="185" spans="1:41" ht="15.75" x14ac:dyDescent="0.25">
      <c r="A185" s="1039" t="s">
        <v>786</v>
      </c>
      <c r="B185" s="763" t="s">
        <v>279</v>
      </c>
      <c r="C185" s="1040" t="s">
        <v>790</v>
      </c>
      <c r="D185" s="198"/>
      <c r="E185" s="198"/>
      <c r="F185" s="104"/>
      <c r="G185" s="105"/>
      <c r="H185" s="1098">
        <v>12</v>
      </c>
      <c r="I185" s="1098">
        <v>16</v>
      </c>
      <c r="J185" s="1099">
        <v>3</v>
      </c>
      <c r="K185" s="1100" t="s">
        <v>344</v>
      </c>
      <c r="L185" s="198"/>
      <c r="M185" s="198"/>
      <c r="N185" s="104"/>
      <c r="O185" s="105"/>
      <c r="P185" s="1098">
        <v>12</v>
      </c>
      <c r="Q185" s="1098">
        <v>16</v>
      </c>
      <c r="R185" s="1099">
        <v>3</v>
      </c>
      <c r="S185" s="1100" t="s">
        <v>344</v>
      </c>
      <c r="T185" s="198"/>
      <c r="U185" s="198"/>
      <c r="V185" s="104"/>
      <c r="W185" s="105"/>
      <c r="X185" s="1098">
        <v>12</v>
      </c>
      <c r="Y185" s="1098">
        <v>16</v>
      </c>
      <c r="Z185" s="1099">
        <v>3</v>
      </c>
      <c r="AA185" s="1100" t="s">
        <v>344</v>
      </c>
      <c r="AB185" s="198"/>
      <c r="AC185" s="198"/>
      <c r="AD185" s="104"/>
      <c r="AE185" s="105"/>
      <c r="AF185" s="198"/>
      <c r="AG185" s="198"/>
      <c r="AH185" s="104"/>
      <c r="AI185" s="105"/>
      <c r="AJ185" s="103"/>
      <c r="AK185" s="103"/>
      <c r="AL185" s="106"/>
      <c r="AM185" s="107"/>
      <c r="AN185" s="1101" t="s">
        <v>787</v>
      </c>
      <c r="AO185" s="1038" t="s">
        <v>550</v>
      </c>
    </row>
    <row r="186" spans="1:41" ht="15.75" x14ac:dyDescent="0.25">
      <c r="A186" s="1039" t="s">
        <v>788</v>
      </c>
      <c r="B186" s="763" t="s">
        <v>279</v>
      </c>
      <c r="C186" s="1040" t="s">
        <v>789</v>
      </c>
      <c r="D186" s="198"/>
      <c r="E186" s="198"/>
      <c r="F186" s="104"/>
      <c r="G186" s="105"/>
      <c r="H186" s="1049"/>
      <c r="I186" s="1049"/>
      <c r="J186" s="1050"/>
      <c r="K186" s="1051"/>
      <c r="L186" s="1098">
        <v>20</v>
      </c>
      <c r="M186" s="1098">
        <v>8</v>
      </c>
      <c r="N186" s="1099">
        <v>3</v>
      </c>
      <c r="O186" s="1100" t="s">
        <v>344</v>
      </c>
      <c r="P186" s="1049"/>
      <c r="Q186" s="1049"/>
      <c r="R186" s="1050"/>
      <c r="S186" s="1051"/>
      <c r="T186" s="1098">
        <v>20</v>
      </c>
      <c r="U186" s="1098">
        <v>8</v>
      </c>
      <c r="V186" s="1099">
        <v>3</v>
      </c>
      <c r="W186" s="1100" t="s">
        <v>344</v>
      </c>
      <c r="X186" s="1049"/>
      <c r="Y186" s="1049"/>
      <c r="Z186" s="1050"/>
      <c r="AA186" s="1051"/>
      <c r="AB186" s="1098">
        <v>20</v>
      </c>
      <c r="AC186" s="1098">
        <v>8</v>
      </c>
      <c r="AD186" s="1099">
        <v>3</v>
      </c>
      <c r="AE186" s="1100" t="s">
        <v>344</v>
      </c>
      <c r="AF186" s="198"/>
      <c r="AG186" s="198"/>
      <c r="AH186" s="104"/>
      <c r="AI186" s="105"/>
      <c r="AJ186" s="103"/>
      <c r="AK186" s="103"/>
      <c r="AL186" s="106"/>
      <c r="AM186" s="107"/>
      <c r="AN186" s="1101" t="s">
        <v>787</v>
      </c>
      <c r="AO186" s="1038" t="s">
        <v>550</v>
      </c>
    </row>
    <row r="187" spans="1:41" ht="15.75" x14ac:dyDescent="0.25">
      <c r="A187" s="767" t="s">
        <v>436</v>
      </c>
      <c r="B187" s="763" t="s">
        <v>279</v>
      </c>
      <c r="C187" s="760" t="s">
        <v>437</v>
      </c>
      <c r="D187" s="198"/>
      <c r="E187" s="198"/>
      <c r="F187" s="104"/>
      <c r="G187" s="105"/>
      <c r="H187" s="198">
        <v>14</v>
      </c>
      <c r="I187" s="198">
        <v>14</v>
      </c>
      <c r="J187" s="104">
        <v>3</v>
      </c>
      <c r="K187" s="105" t="s">
        <v>344</v>
      </c>
      <c r="L187" s="198">
        <v>14</v>
      </c>
      <c r="M187" s="198">
        <v>14</v>
      </c>
      <c r="N187" s="104">
        <v>3</v>
      </c>
      <c r="O187" s="105" t="s">
        <v>344</v>
      </c>
      <c r="P187" s="198">
        <v>14</v>
      </c>
      <c r="Q187" s="198">
        <v>14</v>
      </c>
      <c r="R187" s="104">
        <v>3</v>
      </c>
      <c r="S187" s="105" t="s">
        <v>344</v>
      </c>
      <c r="T187" s="198">
        <v>14</v>
      </c>
      <c r="U187" s="198">
        <v>14</v>
      </c>
      <c r="V187" s="104">
        <v>3</v>
      </c>
      <c r="W187" s="105" t="s">
        <v>344</v>
      </c>
      <c r="X187" s="198">
        <v>14</v>
      </c>
      <c r="Y187" s="198">
        <v>14</v>
      </c>
      <c r="Z187" s="104">
        <v>3</v>
      </c>
      <c r="AA187" s="105" t="s">
        <v>344</v>
      </c>
      <c r="AB187" s="198">
        <v>14</v>
      </c>
      <c r="AC187" s="198">
        <v>14</v>
      </c>
      <c r="AD187" s="104">
        <v>3</v>
      </c>
      <c r="AE187" s="105" t="s">
        <v>344</v>
      </c>
      <c r="AF187" s="198"/>
      <c r="AG187" s="198"/>
      <c r="AH187" s="104"/>
      <c r="AI187" s="105"/>
      <c r="AJ187" s="103"/>
      <c r="AK187" s="103"/>
      <c r="AL187" s="106"/>
      <c r="AM187" s="107"/>
      <c r="AN187" s="921" t="s">
        <v>392</v>
      </c>
      <c r="AO187" s="831" t="s">
        <v>438</v>
      </c>
    </row>
    <row r="188" spans="1:41" ht="15.75" x14ac:dyDescent="0.25">
      <c r="A188" s="767" t="s">
        <v>439</v>
      </c>
      <c r="B188" s="763" t="s">
        <v>279</v>
      </c>
      <c r="C188" s="760" t="s">
        <v>440</v>
      </c>
      <c r="D188" s="793"/>
      <c r="E188" s="796"/>
      <c r="F188" s="803"/>
      <c r="G188" s="799"/>
      <c r="H188" s="805"/>
      <c r="I188" s="796">
        <v>28</v>
      </c>
      <c r="J188" s="803">
        <v>3</v>
      </c>
      <c r="K188" s="799" t="s">
        <v>67</v>
      </c>
      <c r="L188" s="805"/>
      <c r="M188" s="796">
        <v>28</v>
      </c>
      <c r="N188" s="797">
        <v>3</v>
      </c>
      <c r="O188" s="817" t="s">
        <v>67</v>
      </c>
      <c r="P188" s="818"/>
      <c r="Q188" s="796">
        <v>28</v>
      </c>
      <c r="R188" s="797">
        <v>3</v>
      </c>
      <c r="S188" s="808" t="s">
        <v>67</v>
      </c>
      <c r="T188" s="793"/>
      <c r="U188" s="796">
        <v>28</v>
      </c>
      <c r="V188" s="797">
        <v>3</v>
      </c>
      <c r="W188" s="807" t="s">
        <v>67</v>
      </c>
      <c r="X188" s="805"/>
      <c r="Y188" s="796">
        <v>28</v>
      </c>
      <c r="Z188" s="797">
        <v>3</v>
      </c>
      <c r="AA188" s="807" t="s">
        <v>67</v>
      </c>
      <c r="AB188" s="805"/>
      <c r="AC188" s="796">
        <v>28</v>
      </c>
      <c r="AD188" s="797">
        <v>3</v>
      </c>
      <c r="AE188" s="807" t="s">
        <v>67</v>
      </c>
      <c r="AF188" s="805"/>
      <c r="AG188" s="796"/>
      <c r="AH188" s="797"/>
      <c r="AI188" s="807"/>
      <c r="AJ188" s="810"/>
      <c r="AK188" s="810"/>
      <c r="AL188" s="811"/>
      <c r="AM188" s="812"/>
      <c r="AN188" s="920" t="s">
        <v>441</v>
      </c>
      <c r="AO188" s="831" t="s">
        <v>442</v>
      </c>
    </row>
    <row r="189" spans="1:41" ht="16.5" thickBot="1" x14ac:dyDescent="0.3">
      <c r="A189" s="767" t="s">
        <v>443</v>
      </c>
      <c r="B189" s="763" t="s">
        <v>279</v>
      </c>
      <c r="C189" s="760" t="s">
        <v>444</v>
      </c>
      <c r="D189" s="801"/>
      <c r="E189" s="801"/>
      <c r="F189" s="802"/>
      <c r="G189" s="804"/>
      <c r="H189" s="801"/>
      <c r="I189" s="801"/>
      <c r="J189" s="802"/>
      <c r="K189" s="804"/>
      <c r="L189" s="801"/>
      <c r="M189" s="801"/>
      <c r="N189" s="802"/>
      <c r="O189" s="819"/>
      <c r="P189" s="820"/>
      <c r="Q189" s="821"/>
      <c r="R189" s="822"/>
      <c r="S189" s="823"/>
      <c r="T189" s="824">
        <v>11</v>
      </c>
      <c r="U189" s="801">
        <v>17</v>
      </c>
      <c r="V189" s="802">
        <v>3</v>
      </c>
      <c r="W189" s="804" t="s">
        <v>67</v>
      </c>
      <c r="X189" s="801"/>
      <c r="Y189" s="801"/>
      <c r="Z189" s="802"/>
      <c r="AA189" s="804"/>
      <c r="AB189" s="801">
        <v>11</v>
      </c>
      <c r="AC189" s="801">
        <v>17</v>
      </c>
      <c r="AD189" s="802">
        <v>3</v>
      </c>
      <c r="AE189" s="804" t="s">
        <v>67</v>
      </c>
      <c r="AF189" s="801"/>
      <c r="AG189" s="801"/>
      <c r="AH189" s="802"/>
      <c r="AI189" s="804"/>
      <c r="AJ189" s="814"/>
      <c r="AK189" s="814"/>
      <c r="AL189" s="815"/>
      <c r="AM189" s="816"/>
      <c r="AN189" s="923" t="s">
        <v>441</v>
      </c>
      <c r="AO189" s="924" t="s">
        <v>445</v>
      </c>
    </row>
    <row r="190" spans="1:41" ht="13.5" thickBot="1" x14ac:dyDescent="0.25">
      <c r="A190" s="770"/>
      <c r="B190" s="771"/>
      <c r="C190" s="843" t="s">
        <v>457</v>
      </c>
      <c r="D190" s="839"/>
      <c r="E190" s="839"/>
      <c r="F190" s="839"/>
      <c r="G190" s="839"/>
      <c r="H190" s="839"/>
      <c r="I190" s="839"/>
      <c r="J190" s="839"/>
      <c r="K190" s="839"/>
      <c r="L190" s="839"/>
      <c r="M190" s="839"/>
      <c r="N190" s="839"/>
      <c r="O190" s="839"/>
      <c r="P190" s="839"/>
      <c r="Q190" s="839"/>
      <c r="R190" s="839"/>
      <c r="S190" s="839"/>
      <c r="T190" s="839"/>
      <c r="U190" s="839"/>
      <c r="V190" s="839"/>
      <c r="W190" s="839"/>
      <c r="X190" s="839"/>
      <c r="Y190" s="839"/>
      <c r="Z190" s="839"/>
      <c r="AA190" s="839"/>
      <c r="AB190" s="839"/>
      <c r="AC190" s="839"/>
      <c r="AD190" s="839"/>
      <c r="AE190" s="839"/>
      <c r="AF190" s="839"/>
      <c r="AG190" s="839"/>
      <c r="AH190" s="839"/>
      <c r="AI190" s="839"/>
      <c r="AJ190" s="839"/>
      <c r="AK190" s="839"/>
      <c r="AL190" s="839"/>
      <c r="AM190" s="839"/>
      <c r="AN190" s="925"/>
      <c r="AO190" s="925"/>
    </row>
    <row r="191" spans="1:41" x14ac:dyDescent="0.2">
      <c r="A191" s="1010" t="s">
        <v>458</v>
      </c>
      <c r="B191" s="762" t="s">
        <v>279</v>
      </c>
      <c r="C191" s="1008" t="s">
        <v>459</v>
      </c>
      <c r="D191" s="841"/>
      <c r="E191" s="809"/>
      <c r="F191" s="809"/>
      <c r="G191" s="809"/>
      <c r="H191" s="809"/>
      <c r="I191" s="809"/>
      <c r="J191" s="809"/>
      <c r="K191" s="809"/>
      <c r="L191" s="809"/>
      <c r="M191" s="809"/>
      <c r="N191" s="809"/>
      <c r="O191" s="809"/>
      <c r="P191" s="809"/>
      <c r="Q191" s="809"/>
      <c r="R191" s="809"/>
      <c r="S191" s="809"/>
      <c r="T191" s="809"/>
      <c r="U191" s="809"/>
      <c r="V191" s="809"/>
      <c r="W191" s="809"/>
      <c r="X191" s="809"/>
      <c r="Y191" s="809"/>
      <c r="Z191" s="809"/>
      <c r="AA191" s="809"/>
      <c r="AB191" s="809"/>
      <c r="AC191" s="809"/>
      <c r="AD191" s="809"/>
      <c r="AE191" s="809"/>
      <c r="AF191" s="809"/>
      <c r="AG191" s="809"/>
      <c r="AH191" s="809"/>
      <c r="AI191" s="809"/>
      <c r="AJ191" s="809"/>
      <c r="AK191" s="809"/>
      <c r="AL191" s="809"/>
      <c r="AM191" s="842"/>
      <c r="AN191" s="967" t="s">
        <v>687</v>
      </c>
      <c r="AO191" s="926" t="s">
        <v>460</v>
      </c>
    </row>
    <row r="192" spans="1:41" x14ac:dyDescent="0.2">
      <c r="A192" s="767" t="s">
        <v>461</v>
      </c>
      <c r="B192" s="766" t="s">
        <v>279</v>
      </c>
      <c r="C192" s="895" t="s">
        <v>462</v>
      </c>
      <c r="D192" s="758"/>
      <c r="E192" s="813"/>
      <c r="F192" s="813"/>
      <c r="G192" s="813"/>
      <c r="H192" s="813"/>
      <c r="I192" s="813"/>
      <c r="J192" s="813"/>
      <c r="K192" s="813"/>
      <c r="L192" s="813"/>
      <c r="M192" s="813"/>
      <c r="N192" s="813"/>
      <c r="O192" s="813"/>
      <c r="P192" s="813"/>
      <c r="Q192" s="813"/>
      <c r="R192" s="813"/>
      <c r="S192" s="813"/>
      <c r="T192" s="813"/>
      <c r="U192" s="813"/>
      <c r="V192" s="813"/>
      <c r="W192" s="813"/>
      <c r="X192" s="813"/>
      <c r="Y192" s="813"/>
      <c r="Z192" s="813"/>
      <c r="AA192" s="813"/>
      <c r="AB192" s="813"/>
      <c r="AC192" s="813"/>
      <c r="AD192" s="813"/>
      <c r="AE192" s="813"/>
      <c r="AF192" s="813"/>
      <c r="AG192" s="813"/>
      <c r="AH192" s="813"/>
      <c r="AI192" s="813"/>
      <c r="AJ192" s="813"/>
      <c r="AK192" s="813"/>
      <c r="AL192" s="813"/>
      <c r="AM192" s="835"/>
      <c r="AN192" s="962" t="s">
        <v>463</v>
      </c>
      <c r="AO192" s="831" t="s">
        <v>464</v>
      </c>
    </row>
    <row r="193" spans="1:41" s="221" customFormat="1" x14ac:dyDescent="0.2">
      <c r="A193" s="767" t="s">
        <v>792</v>
      </c>
      <c r="B193" s="766" t="s">
        <v>279</v>
      </c>
      <c r="C193" s="895" t="s">
        <v>466</v>
      </c>
      <c r="D193" s="789"/>
      <c r="E193" s="838"/>
      <c r="F193" s="838"/>
      <c r="G193" s="838"/>
      <c r="H193" s="838"/>
      <c r="I193" s="838"/>
      <c r="J193" s="838"/>
      <c r="K193" s="838"/>
      <c r="L193" s="838"/>
      <c r="M193" s="838"/>
      <c r="N193" s="838"/>
      <c r="O193" s="838"/>
      <c r="P193" s="838"/>
      <c r="Q193" s="838"/>
      <c r="R193" s="838"/>
      <c r="S193" s="838"/>
      <c r="T193" s="838"/>
      <c r="U193" s="838"/>
      <c r="V193" s="838"/>
      <c r="W193" s="838"/>
      <c r="X193" s="838"/>
      <c r="Y193" s="838"/>
      <c r="Z193" s="838"/>
      <c r="AA193" s="838"/>
      <c r="AB193" s="838"/>
      <c r="AC193" s="838"/>
      <c r="AD193" s="838"/>
      <c r="AE193" s="838"/>
      <c r="AF193" s="838"/>
      <c r="AG193" s="838"/>
      <c r="AH193" s="838"/>
      <c r="AI193" s="838"/>
      <c r="AJ193" s="838"/>
      <c r="AK193" s="838"/>
      <c r="AL193" s="838"/>
      <c r="AM193" s="836"/>
      <c r="AN193" s="967" t="s">
        <v>687</v>
      </c>
      <c r="AO193" s="964" t="s">
        <v>698</v>
      </c>
    </row>
    <row r="194" spans="1:41" s="221" customFormat="1" x14ac:dyDescent="0.2">
      <c r="A194" s="1011" t="s">
        <v>793</v>
      </c>
      <c r="B194" s="766" t="s">
        <v>279</v>
      </c>
      <c r="C194" s="896" t="s">
        <v>465</v>
      </c>
      <c r="D194" s="789"/>
      <c r="E194" s="932"/>
      <c r="F194" s="932"/>
      <c r="G194" s="932"/>
      <c r="H194" s="932"/>
      <c r="I194" s="932"/>
      <c r="J194" s="932"/>
      <c r="K194" s="932"/>
      <c r="L194" s="932"/>
      <c r="M194" s="932"/>
      <c r="N194" s="932"/>
      <c r="O194" s="932"/>
      <c r="P194" s="932"/>
      <c r="Q194" s="932"/>
      <c r="R194" s="932"/>
      <c r="S194" s="932"/>
      <c r="T194" s="932"/>
      <c r="U194" s="932"/>
      <c r="V194" s="932"/>
      <c r="W194" s="932"/>
      <c r="X194" s="932"/>
      <c r="Y194" s="932"/>
      <c r="Z194" s="932"/>
      <c r="AA194" s="932"/>
      <c r="AB194" s="932"/>
      <c r="AC194" s="932"/>
      <c r="AD194" s="932"/>
      <c r="AE194" s="932"/>
      <c r="AF194" s="932"/>
      <c r="AG194" s="932"/>
      <c r="AH194" s="932"/>
      <c r="AI194" s="932"/>
      <c r="AJ194" s="932"/>
      <c r="AK194" s="932"/>
      <c r="AL194" s="932"/>
      <c r="AM194" s="836"/>
      <c r="AN194" s="967" t="s">
        <v>687</v>
      </c>
      <c r="AO194" s="964" t="s">
        <v>698</v>
      </c>
    </row>
    <row r="195" spans="1:41" s="221" customFormat="1" x14ac:dyDescent="0.2">
      <c r="A195" s="1011" t="s">
        <v>791</v>
      </c>
      <c r="B195" s="766" t="s">
        <v>279</v>
      </c>
      <c r="C195" s="896" t="s">
        <v>699</v>
      </c>
      <c r="D195" s="789"/>
      <c r="E195" s="932"/>
      <c r="F195" s="932"/>
      <c r="G195" s="932"/>
      <c r="H195" s="932"/>
      <c r="I195" s="932"/>
      <c r="J195" s="932"/>
      <c r="K195" s="932"/>
      <c r="L195" s="932"/>
      <c r="M195" s="932"/>
      <c r="N195" s="932"/>
      <c r="O195" s="932"/>
      <c r="P195" s="932"/>
      <c r="Q195" s="932"/>
      <c r="R195" s="932"/>
      <c r="S195" s="932"/>
      <c r="T195" s="932"/>
      <c r="U195" s="932"/>
      <c r="V195" s="932"/>
      <c r="W195" s="932"/>
      <c r="X195" s="932"/>
      <c r="Y195" s="932"/>
      <c r="Z195" s="932"/>
      <c r="AA195" s="932"/>
      <c r="AB195" s="932"/>
      <c r="AC195" s="932"/>
      <c r="AD195" s="932"/>
      <c r="AE195" s="932"/>
      <c r="AF195" s="932"/>
      <c r="AG195" s="932"/>
      <c r="AH195" s="932"/>
      <c r="AI195" s="932"/>
      <c r="AJ195" s="932"/>
      <c r="AK195" s="932"/>
      <c r="AL195" s="932"/>
      <c r="AM195" s="836"/>
      <c r="AN195" s="967" t="s">
        <v>687</v>
      </c>
      <c r="AO195" s="964" t="s">
        <v>698</v>
      </c>
    </row>
    <row r="196" spans="1:41" s="221" customFormat="1" x14ac:dyDescent="0.2">
      <c r="A196" s="1011" t="s">
        <v>712</v>
      </c>
      <c r="B196" s="766" t="s">
        <v>279</v>
      </c>
      <c r="C196" s="897" t="s">
        <v>713</v>
      </c>
      <c r="D196" s="789"/>
      <c r="E196" s="932"/>
      <c r="F196" s="932"/>
      <c r="G196" s="932"/>
      <c r="H196" s="932"/>
      <c r="I196" s="932"/>
      <c r="J196" s="932"/>
      <c r="K196" s="932"/>
      <c r="L196" s="932"/>
      <c r="M196" s="932"/>
      <c r="N196" s="932"/>
      <c r="O196" s="932"/>
      <c r="P196" s="932"/>
      <c r="Q196" s="932"/>
      <c r="R196" s="932"/>
      <c r="S196" s="932"/>
      <c r="T196" s="932"/>
      <c r="U196" s="932"/>
      <c r="V196" s="932"/>
      <c r="W196" s="932"/>
      <c r="X196" s="932"/>
      <c r="Y196" s="932"/>
      <c r="Z196" s="932"/>
      <c r="AA196" s="932"/>
      <c r="AB196" s="932"/>
      <c r="AC196" s="932"/>
      <c r="AD196" s="932"/>
      <c r="AE196" s="932"/>
      <c r="AF196" s="932"/>
      <c r="AG196" s="932"/>
      <c r="AH196" s="932"/>
      <c r="AI196" s="932"/>
      <c r="AJ196" s="932"/>
      <c r="AK196" s="932"/>
      <c r="AL196" s="932"/>
      <c r="AM196" s="836"/>
      <c r="AN196" s="962" t="s">
        <v>714</v>
      </c>
      <c r="AO196" s="964" t="s">
        <v>715</v>
      </c>
    </row>
    <row r="197" spans="1:41" x14ac:dyDescent="0.2">
      <c r="A197" s="1012" t="s">
        <v>679</v>
      </c>
      <c r="B197" s="766" t="s">
        <v>279</v>
      </c>
      <c r="C197" s="1009" t="s">
        <v>677</v>
      </c>
      <c r="D197" s="758"/>
      <c r="E197" s="757"/>
      <c r="F197" s="757"/>
      <c r="G197" s="757"/>
      <c r="H197" s="757"/>
      <c r="I197" s="757"/>
      <c r="J197" s="757"/>
      <c r="K197" s="757"/>
      <c r="L197" s="757"/>
      <c r="M197" s="757"/>
      <c r="N197" s="757"/>
      <c r="O197" s="757"/>
      <c r="P197" s="757"/>
      <c r="Q197" s="757"/>
      <c r="R197" s="757"/>
      <c r="S197" s="757"/>
      <c r="T197" s="757"/>
      <c r="U197" s="757"/>
      <c r="V197" s="757"/>
      <c r="W197" s="757"/>
      <c r="X197" s="757"/>
      <c r="Y197" s="757"/>
      <c r="Z197" s="757"/>
      <c r="AA197" s="757"/>
      <c r="AB197" s="757"/>
      <c r="AC197" s="757"/>
      <c r="AD197" s="757"/>
      <c r="AE197" s="757"/>
      <c r="AF197" s="757"/>
      <c r="AG197" s="757"/>
      <c r="AH197" s="757"/>
      <c r="AI197" s="757"/>
      <c r="AJ197" s="757"/>
      <c r="AK197" s="757"/>
      <c r="AL197" s="757"/>
      <c r="AM197" s="835"/>
      <c r="AN197" s="962" t="s">
        <v>630</v>
      </c>
      <c r="AO197" s="964" t="s">
        <v>678</v>
      </c>
    </row>
    <row r="198" spans="1:41" x14ac:dyDescent="0.2">
      <c r="A198" s="767" t="s">
        <v>467</v>
      </c>
      <c r="B198" s="766" t="s">
        <v>279</v>
      </c>
      <c r="C198" s="895" t="s">
        <v>468</v>
      </c>
      <c r="D198" s="758"/>
      <c r="E198" s="813"/>
      <c r="F198" s="813"/>
      <c r="G198" s="813"/>
      <c r="H198" s="813"/>
      <c r="I198" s="813"/>
      <c r="J198" s="813"/>
      <c r="K198" s="813"/>
      <c r="L198" s="813"/>
      <c r="M198" s="813"/>
      <c r="N198" s="813"/>
      <c r="O198" s="813"/>
      <c r="P198" s="813"/>
      <c r="Q198" s="813"/>
      <c r="R198" s="813"/>
      <c r="S198" s="813"/>
      <c r="T198" s="813"/>
      <c r="U198" s="813"/>
      <c r="V198" s="813"/>
      <c r="W198" s="813"/>
      <c r="X198" s="813"/>
      <c r="Y198" s="813"/>
      <c r="Z198" s="813"/>
      <c r="AA198" s="813"/>
      <c r="AB198" s="813"/>
      <c r="AC198" s="813"/>
      <c r="AD198" s="813"/>
      <c r="AE198" s="813"/>
      <c r="AF198" s="813"/>
      <c r="AG198" s="813"/>
      <c r="AH198" s="813"/>
      <c r="AI198" s="813"/>
      <c r="AJ198" s="813"/>
      <c r="AK198" s="813"/>
      <c r="AL198" s="813"/>
      <c r="AM198" s="835"/>
      <c r="AN198" s="962" t="s">
        <v>469</v>
      </c>
      <c r="AO198" s="964" t="s">
        <v>470</v>
      </c>
    </row>
    <row r="199" spans="1:41" x14ac:dyDescent="0.2">
      <c r="A199" s="767" t="s">
        <v>513</v>
      </c>
      <c r="B199" s="766" t="s">
        <v>279</v>
      </c>
      <c r="C199" s="895" t="s">
        <v>514</v>
      </c>
      <c r="D199" s="758"/>
      <c r="E199" s="813"/>
      <c r="F199" s="813"/>
      <c r="G199" s="813"/>
      <c r="H199" s="813"/>
      <c r="I199" s="813"/>
      <c r="J199" s="813"/>
      <c r="K199" s="813"/>
      <c r="L199" s="813"/>
      <c r="M199" s="813"/>
      <c r="N199" s="813"/>
      <c r="O199" s="813"/>
      <c r="P199" s="813"/>
      <c r="Q199" s="813"/>
      <c r="R199" s="813"/>
      <c r="S199" s="813"/>
      <c r="T199" s="813"/>
      <c r="U199" s="813"/>
      <c r="V199" s="813"/>
      <c r="W199" s="813"/>
      <c r="X199" s="813"/>
      <c r="Y199" s="813"/>
      <c r="Z199" s="813"/>
      <c r="AA199" s="813"/>
      <c r="AB199" s="813"/>
      <c r="AC199" s="813"/>
      <c r="AD199" s="813"/>
      <c r="AE199" s="813"/>
      <c r="AF199" s="813"/>
      <c r="AG199" s="813"/>
      <c r="AH199" s="813"/>
      <c r="AI199" s="813"/>
      <c r="AJ199" s="813"/>
      <c r="AK199" s="813"/>
      <c r="AL199" s="813"/>
      <c r="AM199" s="835"/>
      <c r="AN199" s="962" t="s">
        <v>511</v>
      </c>
      <c r="AO199" s="964" t="s">
        <v>728</v>
      </c>
    </row>
    <row r="200" spans="1:41" x14ac:dyDescent="0.2">
      <c r="A200" s="767" t="s">
        <v>471</v>
      </c>
      <c r="B200" s="766" t="s">
        <v>279</v>
      </c>
      <c r="C200" s="895" t="s">
        <v>472</v>
      </c>
      <c r="D200" s="758"/>
      <c r="E200" s="813"/>
      <c r="F200" s="813"/>
      <c r="G200" s="813"/>
      <c r="H200" s="813"/>
      <c r="I200" s="813"/>
      <c r="J200" s="813"/>
      <c r="K200" s="813"/>
      <c r="L200" s="813"/>
      <c r="M200" s="813"/>
      <c r="N200" s="813"/>
      <c r="O200" s="813"/>
      <c r="P200" s="813"/>
      <c r="Q200" s="813"/>
      <c r="R200" s="813"/>
      <c r="S200" s="813"/>
      <c r="T200" s="813"/>
      <c r="U200" s="813"/>
      <c r="V200" s="813"/>
      <c r="W200" s="813"/>
      <c r="X200" s="813"/>
      <c r="Y200" s="813"/>
      <c r="Z200" s="813"/>
      <c r="AA200" s="813"/>
      <c r="AB200" s="813"/>
      <c r="AC200" s="813"/>
      <c r="AD200" s="813"/>
      <c r="AE200" s="813"/>
      <c r="AF200" s="813"/>
      <c r="AG200" s="813"/>
      <c r="AH200" s="813"/>
      <c r="AI200" s="813"/>
      <c r="AJ200" s="813"/>
      <c r="AK200" s="813"/>
      <c r="AL200" s="813"/>
      <c r="AM200" s="835"/>
      <c r="AN200" s="962" t="s">
        <v>630</v>
      </c>
      <c r="AO200" s="964" t="s">
        <v>473</v>
      </c>
    </row>
    <row r="201" spans="1:41" x14ac:dyDescent="0.2">
      <c r="A201" s="767" t="s">
        <v>474</v>
      </c>
      <c r="B201" s="766" t="s">
        <v>279</v>
      </c>
      <c r="C201" s="895" t="s">
        <v>475</v>
      </c>
      <c r="D201" s="758"/>
      <c r="E201" s="813"/>
      <c r="F201" s="813"/>
      <c r="G201" s="813"/>
      <c r="H201" s="813"/>
      <c r="I201" s="813"/>
      <c r="J201" s="813"/>
      <c r="K201" s="813"/>
      <c r="L201" s="813"/>
      <c r="M201" s="813"/>
      <c r="N201" s="813"/>
      <c r="O201" s="813"/>
      <c r="P201" s="813"/>
      <c r="Q201" s="813"/>
      <c r="R201" s="813"/>
      <c r="S201" s="813"/>
      <c r="T201" s="813"/>
      <c r="U201" s="813"/>
      <c r="V201" s="813"/>
      <c r="W201" s="813"/>
      <c r="X201" s="813"/>
      <c r="Y201" s="813"/>
      <c r="Z201" s="813"/>
      <c r="AA201" s="813"/>
      <c r="AB201" s="813"/>
      <c r="AC201" s="813"/>
      <c r="AD201" s="813"/>
      <c r="AE201" s="813"/>
      <c r="AF201" s="813"/>
      <c r="AG201" s="813"/>
      <c r="AH201" s="813"/>
      <c r="AI201" s="813"/>
      <c r="AJ201" s="813"/>
      <c r="AK201" s="813"/>
      <c r="AL201" s="813"/>
      <c r="AM201" s="835"/>
      <c r="AN201" s="962" t="s">
        <v>476</v>
      </c>
      <c r="AO201" s="964" t="s">
        <v>477</v>
      </c>
    </row>
    <row r="202" spans="1:41" s="221" customFormat="1" x14ac:dyDescent="0.2">
      <c r="A202" s="767" t="s">
        <v>618</v>
      </c>
      <c r="B202" s="766" t="s">
        <v>279</v>
      </c>
      <c r="C202" s="895" t="s">
        <v>519</v>
      </c>
      <c r="D202" s="789"/>
      <c r="E202" s="838"/>
      <c r="F202" s="838"/>
      <c r="G202" s="838"/>
      <c r="H202" s="838"/>
      <c r="I202" s="838"/>
      <c r="J202" s="838"/>
      <c r="K202" s="838"/>
      <c r="L202" s="838"/>
      <c r="M202" s="838"/>
      <c r="N202" s="838"/>
      <c r="O202" s="838"/>
      <c r="P202" s="838"/>
      <c r="Q202" s="838"/>
      <c r="R202" s="838"/>
      <c r="S202" s="838"/>
      <c r="T202" s="838"/>
      <c r="U202" s="838"/>
      <c r="V202" s="838"/>
      <c r="W202" s="838"/>
      <c r="X202" s="838"/>
      <c r="Y202" s="838"/>
      <c r="Z202" s="838"/>
      <c r="AA202" s="838"/>
      <c r="AB202" s="838"/>
      <c r="AC202" s="838"/>
      <c r="AD202" s="838"/>
      <c r="AE202" s="838"/>
      <c r="AF202" s="838"/>
      <c r="AG202" s="838"/>
      <c r="AH202" s="838"/>
      <c r="AI202" s="838"/>
      <c r="AJ202" s="838"/>
      <c r="AK202" s="838"/>
      <c r="AL202" s="838"/>
      <c r="AM202" s="836"/>
      <c r="AN202" s="962" t="s">
        <v>491</v>
      </c>
      <c r="AO202" s="964" t="s">
        <v>617</v>
      </c>
    </row>
    <row r="203" spans="1:41" x14ac:dyDescent="0.2">
      <c r="A203" s="767" t="s">
        <v>515</v>
      </c>
      <c r="B203" s="766" t="s">
        <v>279</v>
      </c>
      <c r="C203" s="895" t="s">
        <v>516</v>
      </c>
      <c r="D203" s="758"/>
      <c r="E203" s="813"/>
      <c r="F203" s="813"/>
      <c r="G203" s="813"/>
      <c r="H203" s="813"/>
      <c r="I203" s="813"/>
      <c r="J203" s="813"/>
      <c r="K203" s="813"/>
      <c r="L203" s="813"/>
      <c r="M203" s="813"/>
      <c r="N203" s="813"/>
      <c r="O203" s="813"/>
      <c r="P203" s="813"/>
      <c r="Q203" s="813"/>
      <c r="R203" s="813"/>
      <c r="S203" s="813"/>
      <c r="T203" s="813"/>
      <c r="U203" s="813"/>
      <c r="V203" s="813"/>
      <c r="W203" s="813"/>
      <c r="X203" s="813"/>
      <c r="Y203" s="813"/>
      <c r="Z203" s="813"/>
      <c r="AA203" s="813"/>
      <c r="AB203" s="813"/>
      <c r="AC203" s="813"/>
      <c r="AD203" s="813"/>
      <c r="AE203" s="813"/>
      <c r="AF203" s="813"/>
      <c r="AG203" s="813"/>
      <c r="AH203" s="813"/>
      <c r="AI203" s="813"/>
      <c r="AJ203" s="813"/>
      <c r="AK203" s="813"/>
      <c r="AL203" s="813"/>
      <c r="AM203" s="835"/>
      <c r="AN203" s="962" t="s">
        <v>499</v>
      </c>
      <c r="AO203" s="964" t="s">
        <v>500</v>
      </c>
    </row>
    <row r="204" spans="1:41" x14ac:dyDescent="0.2">
      <c r="A204" s="767" t="s">
        <v>794</v>
      </c>
      <c r="B204" s="763" t="s">
        <v>279</v>
      </c>
      <c r="C204" s="895" t="s">
        <v>478</v>
      </c>
      <c r="D204" s="758"/>
      <c r="E204" s="813"/>
      <c r="F204" s="813"/>
      <c r="G204" s="813"/>
      <c r="H204" s="813"/>
      <c r="I204" s="813"/>
      <c r="J204" s="813"/>
      <c r="K204" s="813"/>
      <c r="L204" s="813"/>
      <c r="M204" s="813"/>
      <c r="N204" s="813"/>
      <c r="O204" s="813"/>
      <c r="P204" s="813"/>
      <c r="Q204" s="813"/>
      <c r="R204" s="813"/>
      <c r="S204" s="813"/>
      <c r="T204" s="813"/>
      <c r="U204" s="813"/>
      <c r="V204" s="813"/>
      <c r="W204" s="813"/>
      <c r="X204" s="813"/>
      <c r="Y204" s="813"/>
      <c r="Z204" s="813"/>
      <c r="AA204" s="813"/>
      <c r="AB204" s="813"/>
      <c r="AC204" s="813"/>
      <c r="AD204" s="813"/>
      <c r="AE204" s="813"/>
      <c r="AF204" s="813"/>
      <c r="AG204" s="813"/>
      <c r="AH204" s="813"/>
      <c r="AI204" s="813"/>
      <c r="AJ204" s="813"/>
      <c r="AK204" s="813"/>
      <c r="AL204" s="813"/>
      <c r="AM204" s="835"/>
      <c r="AN204" s="962" t="s">
        <v>700</v>
      </c>
      <c r="AO204" s="964" t="s">
        <v>479</v>
      </c>
    </row>
    <row r="205" spans="1:41" x14ac:dyDescent="0.2">
      <c r="A205" s="767" t="s">
        <v>480</v>
      </c>
      <c r="B205" s="763" t="s">
        <v>279</v>
      </c>
      <c r="C205" s="895" t="s">
        <v>481</v>
      </c>
      <c r="D205" s="758"/>
      <c r="E205" s="813"/>
      <c r="F205" s="813"/>
      <c r="G205" s="813"/>
      <c r="H205" s="813"/>
      <c r="I205" s="813"/>
      <c r="J205" s="813"/>
      <c r="K205" s="813"/>
      <c r="L205" s="813"/>
      <c r="M205" s="813"/>
      <c r="N205" s="813"/>
      <c r="O205" s="813"/>
      <c r="P205" s="813"/>
      <c r="Q205" s="813"/>
      <c r="R205" s="813"/>
      <c r="S205" s="813"/>
      <c r="T205" s="813"/>
      <c r="U205" s="813"/>
      <c r="V205" s="813"/>
      <c r="W205" s="813"/>
      <c r="X205" s="813"/>
      <c r="Y205" s="813"/>
      <c r="Z205" s="813"/>
      <c r="AA205" s="813"/>
      <c r="AB205" s="813"/>
      <c r="AC205" s="813"/>
      <c r="AD205" s="813"/>
      <c r="AE205" s="813"/>
      <c r="AF205" s="813"/>
      <c r="AG205" s="813"/>
      <c r="AH205" s="813"/>
      <c r="AI205" s="813"/>
      <c r="AJ205" s="813"/>
      <c r="AK205" s="813"/>
      <c r="AL205" s="813"/>
      <c r="AM205" s="835"/>
      <c r="AN205" s="962" t="s">
        <v>482</v>
      </c>
      <c r="AO205" s="964" t="s">
        <v>483</v>
      </c>
    </row>
    <row r="206" spans="1:41" s="221" customFormat="1" x14ac:dyDescent="0.2">
      <c r="A206" s="767" t="s">
        <v>735</v>
      </c>
      <c r="B206" s="763" t="s">
        <v>279</v>
      </c>
      <c r="C206" s="895" t="s">
        <v>484</v>
      </c>
      <c r="D206" s="789"/>
      <c r="E206" s="838"/>
      <c r="F206" s="838"/>
      <c r="G206" s="838"/>
      <c r="H206" s="838"/>
      <c r="I206" s="838"/>
      <c r="J206" s="838"/>
      <c r="K206" s="838"/>
      <c r="L206" s="838"/>
      <c r="M206" s="838"/>
      <c r="N206" s="838"/>
      <c r="O206" s="838"/>
      <c r="P206" s="838"/>
      <c r="Q206" s="838"/>
      <c r="R206" s="838"/>
      <c r="S206" s="838"/>
      <c r="T206" s="838"/>
      <c r="U206" s="838"/>
      <c r="V206" s="838"/>
      <c r="W206" s="838"/>
      <c r="X206" s="838"/>
      <c r="Y206" s="838"/>
      <c r="Z206" s="838"/>
      <c r="AA206" s="838"/>
      <c r="AB206" s="838"/>
      <c r="AC206" s="838"/>
      <c r="AD206" s="838"/>
      <c r="AE206" s="838"/>
      <c r="AF206" s="838"/>
      <c r="AG206" s="838"/>
      <c r="AH206" s="838"/>
      <c r="AI206" s="838"/>
      <c r="AJ206" s="838"/>
      <c r="AK206" s="838"/>
      <c r="AL206" s="838"/>
      <c r="AM206" s="836"/>
      <c r="AN206" s="962" t="s">
        <v>631</v>
      </c>
      <c r="AO206" s="964" t="s">
        <v>725</v>
      </c>
    </row>
    <row r="207" spans="1:41" x14ac:dyDescent="0.2">
      <c r="A207" s="767" t="s">
        <v>485</v>
      </c>
      <c r="B207" s="763" t="s">
        <v>279</v>
      </c>
      <c r="C207" s="895" t="s">
        <v>486</v>
      </c>
      <c r="D207" s="758"/>
      <c r="E207" s="813"/>
      <c r="F207" s="813"/>
      <c r="G207" s="813"/>
      <c r="H207" s="813"/>
      <c r="I207" s="813"/>
      <c r="J207" s="813"/>
      <c r="K207" s="813"/>
      <c r="L207" s="813"/>
      <c r="M207" s="813"/>
      <c r="N207" s="813"/>
      <c r="O207" s="813"/>
      <c r="P207" s="813"/>
      <c r="Q207" s="813"/>
      <c r="R207" s="813"/>
      <c r="S207" s="813"/>
      <c r="T207" s="813"/>
      <c r="U207" s="813"/>
      <c r="V207" s="813"/>
      <c r="W207" s="813"/>
      <c r="X207" s="813"/>
      <c r="Y207" s="813"/>
      <c r="Z207" s="813"/>
      <c r="AA207" s="813"/>
      <c r="AB207" s="813"/>
      <c r="AC207" s="813"/>
      <c r="AD207" s="813"/>
      <c r="AE207" s="813"/>
      <c r="AF207" s="813"/>
      <c r="AG207" s="813"/>
      <c r="AH207" s="813"/>
      <c r="AI207" s="813"/>
      <c r="AJ207" s="813"/>
      <c r="AK207" s="813"/>
      <c r="AL207" s="813"/>
      <c r="AM207" s="835"/>
      <c r="AN207" s="962" t="s">
        <v>511</v>
      </c>
      <c r="AO207" s="964" t="s">
        <v>487</v>
      </c>
    </row>
    <row r="208" spans="1:41" x14ac:dyDescent="0.2">
      <c r="A208" s="767" t="s">
        <v>517</v>
      </c>
      <c r="B208" s="763" t="s">
        <v>279</v>
      </c>
      <c r="C208" s="895" t="s">
        <v>518</v>
      </c>
      <c r="D208" s="758"/>
      <c r="E208" s="813"/>
      <c r="F208" s="813"/>
      <c r="G208" s="813"/>
      <c r="H208" s="813"/>
      <c r="I208" s="813"/>
      <c r="J208" s="813"/>
      <c r="K208" s="813"/>
      <c r="L208" s="813"/>
      <c r="M208" s="813"/>
      <c r="N208" s="813"/>
      <c r="O208" s="813"/>
      <c r="P208" s="813"/>
      <c r="Q208" s="813"/>
      <c r="R208" s="813"/>
      <c r="S208" s="813"/>
      <c r="T208" s="813"/>
      <c r="U208" s="813"/>
      <c r="V208" s="813"/>
      <c r="W208" s="813"/>
      <c r="X208" s="813"/>
      <c r="Y208" s="813"/>
      <c r="Z208" s="813"/>
      <c r="AA208" s="813"/>
      <c r="AB208" s="813"/>
      <c r="AC208" s="813"/>
      <c r="AD208" s="813"/>
      <c r="AE208" s="813"/>
      <c r="AF208" s="813"/>
      <c r="AG208" s="813"/>
      <c r="AH208" s="813"/>
      <c r="AI208" s="813"/>
      <c r="AJ208" s="813"/>
      <c r="AK208" s="813"/>
      <c r="AL208" s="813"/>
      <c r="AM208" s="835"/>
      <c r="AN208" s="962" t="s">
        <v>499</v>
      </c>
      <c r="AO208" s="964" t="s">
        <v>500</v>
      </c>
    </row>
    <row r="209" spans="1:41" x14ac:dyDescent="0.2">
      <c r="A209" s="767" t="s">
        <v>488</v>
      </c>
      <c r="B209" s="763" t="s">
        <v>279</v>
      </c>
      <c r="C209" s="895" t="s">
        <v>489</v>
      </c>
      <c r="D209" s="758"/>
      <c r="E209" s="813"/>
      <c r="F209" s="813"/>
      <c r="G209" s="813"/>
      <c r="H209" s="813"/>
      <c r="I209" s="813"/>
      <c r="J209" s="813"/>
      <c r="K209" s="813"/>
      <c r="L209" s="813"/>
      <c r="M209" s="813"/>
      <c r="N209" s="813"/>
      <c r="O209" s="813"/>
      <c r="P209" s="813"/>
      <c r="Q209" s="813"/>
      <c r="R209" s="813"/>
      <c r="S209" s="813"/>
      <c r="T209" s="813"/>
      <c r="U209" s="813"/>
      <c r="V209" s="813"/>
      <c r="W209" s="813"/>
      <c r="X209" s="813"/>
      <c r="Y209" s="813"/>
      <c r="Z209" s="813"/>
      <c r="AA209" s="813"/>
      <c r="AB209" s="813"/>
      <c r="AC209" s="813"/>
      <c r="AD209" s="813"/>
      <c r="AE209" s="813"/>
      <c r="AF209" s="813"/>
      <c r="AG209" s="813"/>
      <c r="AH209" s="813"/>
      <c r="AI209" s="813"/>
      <c r="AJ209" s="813"/>
      <c r="AK209" s="813"/>
      <c r="AL209" s="813"/>
      <c r="AM209" s="835"/>
      <c r="AN209" s="962" t="s">
        <v>639</v>
      </c>
      <c r="AO209" s="964" t="s">
        <v>490</v>
      </c>
    </row>
    <row r="210" spans="1:41" x14ac:dyDescent="0.2">
      <c r="A210" s="767" t="s">
        <v>492</v>
      </c>
      <c r="B210" s="763" t="s">
        <v>279</v>
      </c>
      <c r="C210" s="895" t="s">
        <v>493</v>
      </c>
      <c r="D210" s="758"/>
      <c r="E210" s="813"/>
      <c r="F210" s="813"/>
      <c r="G210" s="813"/>
      <c r="H210" s="813"/>
      <c r="I210" s="813"/>
      <c r="J210" s="813"/>
      <c r="K210" s="813"/>
      <c r="L210" s="813"/>
      <c r="M210" s="813"/>
      <c r="N210" s="813"/>
      <c r="O210" s="813"/>
      <c r="P210" s="813"/>
      <c r="Q210" s="813"/>
      <c r="R210" s="813"/>
      <c r="S210" s="813"/>
      <c r="T210" s="813"/>
      <c r="U210" s="813"/>
      <c r="V210" s="813"/>
      <c r="W210" s="813"/>
      <c r="X210" s="813"/>
      <c r="Y210" s="813"/>
      <c r="Z210" s="813"/>
      <c r="AA210" s="813"/>
      <c r="AB210" s="813"/>
      <c r="AC210" s="813"/>
      <c r="AD210" s="813"/>
      <c r="AE210" s="813"/>
      <c r="AF210" s="813"/>
      <c r="AG210" s="813"/>
      <c r="AH210" s="813"/>
      <c r="AI210" s="813"/>
      <c r="AJ210" s="813"/>
      <c r="AK210" s="813"/>
      <c r="AL210" s="813"/>
      <c r="AM210" s="835"/>
      <c r="AN210" s="962" t="s">
        <v>639</v>
      </c>
      <c r="AO210" s="964" t="s">
        <v>494</v>
      </c>
    </row>
    <row r="211" spans="1:41" x14ac:dyDescent="0.2">
      <c r="A211" s="767" t="s">
        <v>495</v>
      </c>
      <c r="B211" s="763" t="s">
        <v>279</v>
      </c>
      <c r="C211" s="895" t="s">
        <v>496</v>
      </c>
      <c r="D211" s="758"/>
      <c r="E211" s="813"/>
      <c r="F211" s="813"/>
      <c r="G211" s="813"/>
      <c r="H211" s="813"/>
      <c r="I211" s="813"/>
      <c r="J211" s="813"/>
      <c r="K211" s="813"/>
      <c r="L211" s="813"/>
      <c r="M211" s="813"/>
      <c r="N211" s="813"/>
      <c r="O211" s="813"/>
      <c r="P211" s="813"/>
      <c r="Q211" s="813"/>
      <c r="R211" s="813"/>
      <c r="S211" s="813"/>
      <c r="T211" s="813"/>
      <c r="U211" s="813"/>
      <c r="V211" s="813"/>
      <c r="W211" s="813"/>
      <c r="X211" s="813"/>
      <c r="Y211" s="813"/>
      <c r="Z211" s="813"/>
      <c r="AA211" s="813"/>
      <c r="AB211" s="813"/>
      <c r="AC211" s="813"/>
      <c r="AD211" s="813"/>
      <c r="AE211" s="813"/>
      <c r="AF211" s="813"/>
      <c r="AG211" s="813"/>
      <c r="AH211" s="813"/>
      <c r="AI211" s="813"/>
      <c r="AJ211" s="813"/>
      <c r="AK211" s="813"/>
      <c r="AL211" s="813"/>
      <c r="AM211" s="835"/>
      <c r="AN211" s="962" t="s">
        <v>482</v>
      </c>
      <c r="AO211" s="964" t="s">
        <v>632</v>
      </c>
    </row>
    <row r="212" spans="1:41" x14ac:dyDescent="0.2">
      <c r="A212" s="769" t="s">
        <v>497</v>
      </c>
      <c r="B212" s="764" t="s">
        <v>279</v>
      </c>
      <c r="C212" s="896" t="s">
        <v>498</v>
      </c>
      <c r="D212" s="758"/>
      <c r="E212" s="813"/>
      <c r="F212" s="813"/>
      <c r="G212" s="813"/>
      <c r="H212" s="813"/>
      <c r="I212" s="813"/>
      <c r="J212" s="813"/>
      <c r="K212" s="813"/>
      <c r="L212" s="813"/>
      <c r="M212" s="813"/>
      <c r="N212" s="813"/>
      <c r="O212" s="813"/>
      <c r="P212" s="813"/>
      <c r="Q212" s="813"/>
      <c r="R212" s="813"/>
      <c r="S212" s="813"/>
      <c r="T212" s="813"/>
      <c r="U212" s="813"/>
      <c r="V212" s="813"/>
      <c r="W212" s="813"/>
      <c r="X212" s="813"/>
      <c r="Y212" s="813"/>
      <c r="Z212" s="813"/>
      <c r="AA212" s="813"/>
      <c r="AB212" s="813"/>
      <c r="AC212" s="813"/>
      <c r="AD212" s="813"/>
      <c r="AE212" s="813"/>
      <c r="AF212" s="813"/>
      <c r="AG212" s="813"/>
      <c r="AH212" s="813"/>
      <c r="AI212" s="813"/>
      <c r="AJ212" s="813"/>
      <c r="AK212" s="813"/>
      <c r="AL212" s="813"/>
      <c r="AM212" s="835"/>
      <c r="AN212" s="962" t="s">
        <v>499</v>
      </c>
      <c r="AO212" s="964" t="s">
        <v>500</v>
      </c>
    </row>
    <row r="213" spans="1:41" x14ac:dyDescent="0.2">
      <c r="A213" s="1014" t="s">
        <v>501</v>
      </c>
      <c r="B213" s="765" t="s">
        <v>279</v>
      </c>
      <c r="C213" s="897" t="s">
        <v>502</v>
      </c>
      <c r="D213" s="758"/>
      <c r="E213" s="813"/>
      <c r="F213" s="813"/>
      <c r="G213" s="813"/>
      <c r="H213" s="813"/>
      <c r="I213" s="813"/>
      <c r="J213" s="813"/>
      <c r="K213" s="813"/>
      <c r="L213" s="813"/>
      <c r="M213" s="813"/>
      <c r="N213" s="813"/>
      <c r="O213" s="813"/>
      <c r="P213" s="813"/>
      <c r="Q213" s="813"/>
      <c r="R213" s="813"/>
      <c r="S213" s="813"/>
      <c r="T213" s="813"/>
      <c r="U213" s="813"/>
      <c r="V213" s="813"/>
      <c r="W213" s="813"/>
      <c r="X213" s="813"/>
      <c r="Y213" s="813"/>
      <c r="Z213" s="813"/>
      <c r="AA213" s="813"/>
      <c r="AB213" s="813"/>
      <c r="AC213" s="813"/>
      <c r="AD213" s="813"/>
      <c r="AE213" s="813"/>
      <c r="AF213" s="813"/>
      <c r="AG213" s="813"/>
      <c r="AH213" s="813"/>
      <c r="AI213" s="813"/>
      <c r="AJ213" s="813"/>
      <c r="AK213" s="813"/>
      <c r="AL213" s="813"/>
      <c r="AM213" s="835"/>
      <c r="AN213" s="962" t="s">
        <v>638</v>
      </c>
      <c r="AO213" s="964" t="s">
        <v>503</v>
      </c>
    </row>
    <row r="214" spans="1:41" x14ac:dyDescent="0.2">
      <c r="A214" s="1014" t="s">
        <v>504</v>
      </c>
      <c r="B214" s="766" t="s">
        <v>279</v>
      </c>
      <c r="C214" s="897" t="s">
        <v>505</v>
      </c>
      <c r="D214" s="758"/>
      <c r="E214" s="813"/>
      <c r="F214" s="813"/>
      <c r="G214" s="813"/>
      <c r="H214" s="813"/>
      <c r="I214" s="813"/>
      <c r="J214" s="813"/>
      <c r="K214" s="813"/>
      <c r="L214" s="813"/>
      <c r="M214" s="813"/>
      <c r="N214" s="813"/>
      <c r="O214" s="813"/>
      <c r="P214" s="813"/>
      <c r="Q214" s="813"/>
      <c r="R214" s="813"/>
      <c r="S214" s="813"/>
      <c r="T214" s="813"/>
      <c r="U214" s="813"/>
      <c r="V214" s="813"/>
      <c r="W214" s="813"/>
      <c r="X214" s="813"/>
      <c r="Y214" s="813"/>
      <c r="Z214" s="813"/>
      <c r="AA214" s="813"/>
      <c r="AB214" s="813"/>
      <c r="AC214" s="813"/>
      <c r="AD214" s="813"/>
      <c r="AE214" s="813"/>
      <c r="AF214" s="813"/>
      <c r="AG214" s="813"/>
      <c r="AH214" s="813"/>
      <c r="AI214" s="813"/>
      <c r="AJ214" s="813"/>
      <c r="AK214" s="813"/>
      <c r="AL214" s="813"/>
      <c r="AM214" s="835"/>
      <c r="AN214" s="962" t="s">
        <v>506</v>
      </c>
      <c r="AO214" s="964" t="s">
        <v>507</v>
      </c>
    </row>
    <row r="215" spans="1:41" x14ac:dyDescent="0.2">
      <c r="A215" s="1013" t="s">
        <v>726</v>
      </c>
      <c r="B215" s="763" t="s">
        <v>279</v>
      </c>
      <c r="C215" s="895" t="s">
        <v>727</v>
      </c>
      <c r="D215" s="758"/>
      <c r="E215" s="813"/>
      <c r="F215" s="813"/>
      <c r="G215" s="813"/>
      <c r="H215" s="813"/>
      <c r="I215" s="813"/>
      <c r="J215" s="813"/>
      <c r="K215" s="813"/>
      <c r="L215" s="813"/>
      <c r="M215" s="813"/>
      <c r="N215" s="813"/>
      <c r="O215" s="813"/>
      <c r="P215" s="813"/>
      <c r="Q215" s="813"/>
      <c r="R215" s="813"/>
      <c r="S215" s="813"/>
      <c r="T215" s="813"/>
      <c r="U215" s="813"/>
      <c r="V215" s="813"/>
      <c r="W215" s="813"/>
      <c r="X215" s="813"/>
      <c r="Y215" s="813"/>
      <c r="Z215" s="813"/>
      <c r="AA215" s="813"/>
      <c r="AB215" s="813"/>
      <c r="AC215" s="813"/>
      <c r="AD215" s="813"/>
      <c r="AE215" s="813"/>
      <c r="AF215" s="813"/>
      <c r="AG215" s="813"/>
      <c r="AH215" s="813"/>
      <c r="AI215" s="813"/>
      <c r="AJ215" s="813"/>
      <c r="AK215" s="813"/>
      <c r="AL215" s="813"/>
      <c r="AM215" s="835"/>
      <c r="AN215" s="962" t="s">
        <v>640</v>
      </c>
      <c r="AO215" s="964" t="s">
        <v>508</v>
      </c>
    </row>
    <row r="216" spans="1:41" x14ac:dyDescent="0.2">
      <c r="A216" s="769" t="s">
        <v>509</v>
      </c>
      <c r="B216" s="765" t="s">
        <v>279</v>
      </c>
      <c r="C216" s="898" t="s">
        <v>510</v>
      </c>
      <c r="D216" s="891"/>
      <c r="E216" s="837"/>
      <c r="F216" s="837"/>
      <c r="G216" s="837"/>
      <c r="H216" s="837"/>
      <c r="I216" s="837"/>
      <c r="J216" s="837"/>
      <c r="K216" s="837"/>
      <c r="L216" s="837"/>
      <c r="M216" s="837"/>
      <c r="N216" s="837"/>
      <c r="O216" s="837"/>
      <c r="P216" s="837"/>
      <c r="Q216" s="837"/>
      <c r="R216" s="837"/>
      <c r="S216" s="837"/>
      <c r="T216" s="837"/>
      <c r="U216" s="837"/>
      <c r="V216" s="837"/>
      <c r="W216" s="837"/>
      <c r="X216" s="837"/>
      <c r="Y216" s="837"/>
      <c r="Z216" s="837"/>
      <c r="AA216" s="837"/>
      <c r="AB216" s="837"/>
      <c r="AC216" s="837"/>
      <c r="AD216" s="837"/>
      <c r="AE216" s="837"/>
      <c r="AF216" s="837"/>
      <c r="AG216" s="837"/>
      <c r="AH216" s="837"/>
      <c r="AI216" s="837"/>
      <c r="AJ216" s="837"/>
      <c r="AK216" s="837"/>
      <c r="AL216" s="837"/>
      <c r="AM216" s="892"/>
      <c r="AN216" s="1054" t="s">
        <v>511</v>
      </c>
      <c r="AO216" s="969" t="s">
        <v>512</v>
      </c>
    </row>
    <row r="217" spans="1:41" x14ac:dyDescent="0.2">
      <c r="A217" s="1015" t="s">
        <v>709</v>
      </c>
      <c r="B217" s="765" t="s">
        <v>279</v>
      </c>
      <c r="C217" s="896" t="s">
        <v>710</v>
      </c>
      <c r="D217" s="936"/>
      <c r="E217" s="837"/>
      <c r="F217" s="837"/>
      <c r="G217" s="837"/>
      <c r="H217" s="837"/>
      <c r="I217" s="837"/>
      <c r="J217" s="837"/>
      <c r="K217" s="837"/>
      <c r="L217" s="837"/>
      <c r="M217" s="837"/>
      <c r="N217" s="837"/>
      <c r="O217" s="837"/>
      <c r="P217" s="837"/>
      <c r="Q217" s="837"/>
      <c r="R217" s="837"/>
      <c r="S217" s="837"/>
      <c r="T217" s="837"/>
      <c r="U217" s="837"/>
      <c r="V217" s="837"/>
      <c r="W217" s="837"/>
      <c r="X217" s="837"/>
      <c r="Y217" s="837"/>
      <c r="Z217" s="837"/>
      <c r="AA217" s="837"/>
      <c r="AB217" s="837"/>
      <c r="AC217" s="837"/>
      <c r="AD217" s="837"/>
      <c r="AE217" s="837"/>
      <c r="AF217" s="837"/>
      <c r="AG217" s="837"/>
      <c r="AH217" s="837"/>
      <c r="AI217" s="837"/>
      <c r="AJ217" s="837"/>
      <c r="AK217" s="837"/>
      <c r="AL217" s="837"/>
      <c r="AM217" s="892"/>
      <c r="AN217" s="962" t="s">
        <v>506</v>
      </c>
      <c r="AO217" s="969" t="s">
        <v>711</v>
      </c>
    </row>
    <row r="218" spans="1:41" x14ac:dyDescent="0.2">
      <c r="A218" s="1015" t="s">
        <v>795</v>
      </c>
      <c r="B218" s="765" t="s">
        <v>279</v>
      </c>
      <c r="C218" s="896" t="s">
        <v>736</v>
      </c>
      <c r="D218" s="936"/>
      <c r="E218" s="837"/>
      <c r="F218" s="837"/>
      <c r="G218" s="837"/>
      <c r="H218" s="837"/>
      <c r="I218" s="837"/>
      <c r="J218" s="837"/>
      <c r="K218" s="837"/>
      <c r="L218" s="837"/>
      <c r="M218" s="837"/>
      <c r="N218" s="837"/>
      <c r="O218" s="837"/>
      <c r="P218" s="837"/>
      <c r="Q218" s="837"/>
      <c r="R218" s="837"/>
      <c r="S218" s="837"/>
      <c r="T218" s="837"/>
      <c r="U218" s="837"/>
      <c r="V218" s="837"/>
      <c r="W218" s="837"/>
      <c r="X218" s="837"/>
      <c r="Y218" s="837"/>
      <c r="Z218" s="837"/>
      <c r="AA218" s="837"/>
      <c r="AB218" s="837"/>
      <c r="AC218" s="837"/>
      <c r="AD218" s="837"/>
      <c r="AE218" s="837"/>
      <c r="AF218" s="837"/>
      <c r="AG218" s="837"/>
      <c r="AH218" s="837"/>
      <c r="AI218" s="837"/>
      <c r="AJ218" s="837"/>
      <c r="AK218" s="837"/>
      <c r="AL218" s="837"/>
      <c r="AM218" s="892"/>
      <c r="AN218" s="962" t="s">
        <v>761</v>
      </c>
      <c r="AO218" s="969" t="s">
        <v>762</v>
      </c>
    </row>
    <row r="219" spans="1:41" x14ac:dyDescent="0.2">
      <c r="A219" s="1015" t="s">
        <v>796</v>
      </c>
      <c r="B219" s="765" t="s">
        <v>279</v>
      </c>
      <c r="C219" s="896" t="s">
        <v>737</v>
      </c>
      <c r="D219" s="936"/>
      <c r="E219" s="837"/>
      <c r="F219" s="837"/>
      <c r="G219" s="837"/>
      <c r="H219" s="837"/>
      <c r="I219" s="837"/>
      <c r="J219" s="837"/>
      <c r="K219" s="837"/>
      <c r="L219" s="837"/>
      <c r="M219" s="837"/>
      <c r="N219" s="837"/>
      <c r="O219" s="837"/>
      <c r="P219" s="837"/>
      <c r="Q219" s="837"/>
      <c r="R219" s="837"/>
      <c r="S219" s="837"/>
      <c r="T219" s="837"/>
      <c r="U219" s="837"/>
      <c r="V219" s="837"/>
      <c r="W219" s="837"/>
      <c r="X219" s="837"/>
      <c r="Y219" s="837"/>
      <c r="Z219" s="837"/>
      <c r="AA219" s="837"/>
      <c r="AB219" s="837"/>
      <c r="AC219" s="837"/>
      <c r="AD219" s="837"/>
      <c r="AE219" s="837"/>
      <c r="AF219" s="837"/>
      <c r="AG219" s="837"/>
      <c r="AH219" s="837"/>
      <c r="AI219" s="837"/>
      <c r="AJ219" s="837"/>
      <c r="AK219" s="837"/>
      <c r="AL219" s="837"/>
      <c r="AM219" s="892"/>
      <c r="AN219" s="962" t="s">
        <v>511</v>
      </c>
      <c r="AO219" s="969" t="s">
        <v>760</v>
      </c>
    </row>
    <row r="220" spans="1:41" x14ac:dyDescent="0.2">
      <c r="A220" s="1015" t="s">
        <v>738</v>
      </c>
      <c r="B220" s="765" t="s">
        <v>279</v>
      </c>
      <c r="C220" s="896" t="s">
        <v>739</v>
      </c>
      <c r="D220" s="936"/>
      <c r="E220" s="837"/>
      <c r="F220" s="837"/>
      <c r="G220" s="837"/>
      <c r="H220" s="837"/>
      <c r="I220" s="837"/>
      <c r="J220" s="837"/>
      <c r="K220" s="837"/>
      <c r="L220" s="837"/>
      <c r="M220" s="837"/>
      <c r="N220" s="837"/>
      <c r="O220" s="837"/>
      <c r="P220" s="837"/>
      <c r="Q220" s="837"/>
      <c r="R220" s="837"/>
      <c r="S220" s="837"/>
      <c r="T220" s="837"/>
      <c r="U220" s="837"/>
      <c r="V220" s="837"/>
      <c r="W220" s="837"/>
      <c r="X220" s="837"/>
      <c r="Y220" s="837"/>
      <c r="Z220" s="837"/>
      <c r="AA220" s="837"/>
      <c r="AB220" s="837"/>
      <c r="AC220" s="837"/>
      <c r="AD220" s="837"/>
      <c r="AE220" s="837"/>
      <c r="AF220" s="837"/>
      <c r="AG220" s="837"/>
      <c r="AH220" s="837"/>
      <c r="AI220" s="837"/>
      <c r="AJ220" s="837"/>
      <c r="AK220" s="837"/>
      <c r="AL220" s="837"/>
      <c r="AM220" s="892"/>
      <c r="AN220" s="962" t="s">
        <v>758</v>
      </c>
      <c r="AO220" s="969" t="s">
        <v>759</v>
      </c>
    </row>
    <row r="221" spans="1:41" x14ac:dyDescent="0.2">
      <c r="A221" s="1015" t="s">
        <v>740</v>
      </c>
      <c r="B221" s="765" t="s">
        <v>279</v>
      </c>
      <c r="C221" s="896" t="s">
        <v>741</v>
      </c>
      <c r="D221" s="936"/>
      <c r="E221" s="837"/>
      <c r="F221" s="837"/>
      <c r="G221" s="837"/>
      <c r="H221" s="837"/>
      <c r="I221" s="837"/>
      <c r="J221" s="837"/>
      <c r="K221" s="837"/>
      <c r="L221" s="837"/>
      <c r="M221" s="837"/>
      <c r="N221" s="837"/>
      <c r="O221" s="837"/>
      <c r="P221" s="837"/>
      <c r="Q221" s="837"/>
      <c r="R221" s="837"/>
      <c r="S221" s="837"/>
      <c r="T221" s="837"/>
      <c r="U221" s="837"/>
      <c r="V221" s="837"/>
      <c r="W221" s="837"/>
      <c r="X221" s="837"/>
      <c r="Y221" s="837"/>
      <c r="Z221" s="837"/>
      <c r="AA221" s="837"/>
      <c r="AB221" s="837"/>
      <c r="AC221" s="837"/>
      <c r="AD221" s="837"/>
      <c r="AE221" s="837"/>
      <c r="AF221" s="837"/>
      <c r="AG221" s="837"/>
      <c r="AH221" s="837"/>
      <c r="AI221" s="837"/>
      <c r="AJ221" s="837"/>
      <c r="AK221" s="837"/>
      <c r="AL221" s="837"/>
      <c r="AM221" s="892"/>
      <c r="AN221" s="962" t="s">
        <v>755</v>
      </c>
      <c r="AO221" s="969" t="s">
        <v>754</v>
      </c>
    </row>
    <row r="222" spans="1:41" x14ac:dyDescent="0.2">
      <c r="A222" s="1015" t="s">
        <v>742</v>
      </c>
      <c r="B222" s="765" t="s">
        <v>279</v>
      </c>
      <c r="C222" s="896" t="s">
        <v>743</v>
      </c>
      <c r="D222" s="936"/>
      <c r="E222" s="837"/>
      <c r="F222" s="837"/>
      <c r="G222" s="837"/>
      <c r="H222" s="837"/>
      <c r="I222" s="837"/>
      <c r="J222" s="837"/>
      <c r="K222" s="837"/>
      <c r="L222" s="837"/>
      <c r="M222" s="837"/>
      <c r="N222" s="837"/>
      <c r="O222" s="837"/>
      <c r="P222" s="837"/>
      <c r="Q222" s="837"/>
      <c r="R222" s="837"/>
      <c r="S222" s="837"/>
      <c r="T222" s="837"/>
      <c r="U222" s="837"/>
      <c r="V222" s="837"/>
      <c r="W222" s="837"/>
      <c r="X222" s="837"/>
      <c r="Y222" s="837"/>
      <c r="Z222" s="837"/>
      <c r="AA222" s="837"/>
      <c r="AB222" s="837"/>
      <c r="AC222" s="837"/>
      <c r="AD222" s="837"/>
      <c r="AE222" s="837"/>
      <c r="AF222" s="837"/>
      <c r="AG222" s="837"/>
      <c r="AH222" s="837"/>
      <c r="AI222" s="837"/>
      <c r="AJ222" s="837"/>
      <c r="AK222" s="837"/>
      <c r="AL222" s="837"/>
      <c r="AM222" s="892"/>
      <c r="AN222" s="962" t="s">
        <v>756</v>
      </c>
      <c r="AO222" s="969" t="s">
        <v>757</v>
      </c>
    </row>
    <row r="223" spans="1:41" x14ac:dyDescent="0.2">
      <c r="A223" s="1015" t="s">
        <v>744</v>
      </c>
      <c r="B223" s="765" t="s">
        <v>279</v>
      </c>
      <c r="C223" s="896" t="s">
        <v>745</v>
      </c>
      <c r="D223" s="936"/>
      <c r="E223" s="837"/>
      <c r="F223" s="837"/>
      <c r="G223" s="837"/>
      <c r="H223" s="837"/>
      <c r="I223" s="837"/>
      <c r="J223" s="837"/>
      <c r="K223" s="837"/>
      <c r="L223" s="837"/>
      <c r="M223" s="837"/>
      <c r="N223" s="837"/>
      <c r="O223" s="837"/>
      <c r="P223" s="837"/>
      <c r="Q223" s="837"/>
      <c r="R223" s="837"/>
      <c r="S223" s="837"/>
      <c r="T223" s="837"/>
      <c r="U223" s="837"/>
      <c r="V223" s="837"/>
      <c r="W223" s="837"/>
      <c r="X223" s="837"/>
      <c r="Y223" s="837"/>
      <c r="Z223" s="837"/>
      <c r="AA223" s="837"/>
      <c r="AB223" s="837"/>
      <c r="AC223" s="837"/>
      <c r="AD223" s="837"/>
      <c r="AE223" s="837"/>
      <c r="AF223" s="837"/>
      <c r="AG223" s="837"/>
      <c r="AH223" s="837"/>
      <c r="AI223" s="837"/>
      <c r="AJ223" s="837"/>
      <c r="AK223" s="837"/>
      <c r="AL223" s="837"/>
      <c r="AM223" s="892"/>
      <c r="AN223" s="962" t="s">
        <v>621</v>
      </c>
      <c r="AO223" s="969" t="s">
        <v>751</v>
      </c>
    </row>
    <row r="224" spans="1:41" x14ac:dyDescent="0.2">
      <c r="A224" s="1015" t="s">
        <v>746</v>
      </c>
      <c r="B224" s="765" t="s">
        <v>279</v>
      </c>
      <c r="C224" s="896" t="s">
        <v>747</v>
      </c>
      <c r="D224" s="936"/>
      <c r="E224" s="837"/>
      <c r="F224" s="837"/>
      <c r="G224" s="837"/>
      <c r="H224" s="837"/>
      <c r="I224" s="837"/>
      <c r="J224" s="837"/>
      <c r="K224" s="837"/>
      <c r="L224" s="837"/>
      <c r="M224" s="837"/>
      <c r="N224" s="837"/>
      <c r="O224" s="837"/>
      <c r="P224" s="837"/>
      <c r="Q224" s="837"/>
      <c r="R224" s="837"/>
      <c r="S224" s="837"/>
      <c r="T224" s="837"/>
      <c r="U224" s="837"/>
      <c r="V224" s="837"/>
      <c r="W224" s="837"/>
      <c r="X224" s="837"/>
      <c r="Y224" s="837"/>
      <c r="Z224" s="837"/>
      <c r="AA224" s="837"/>
      <c r="AB224" s="837"/>
      <c r="AC224" s="837"/>
      <c r="AD224" s="837"/>
      <c r="AE224" s="837"/>
      <c r="AF224" s="837"/>
      <c r="AG224" s="837"/>
      <c r="AH224" s="837"/>
      <c r="AI224" s="837"/>
      <c r="AJ224" s="837"/>
      <c r="AK224" s="837"/>
      <c r="AL224" s="837"/>
      <c r="AM224" s="892"/>
      <c r="AN224" s="962" t="s">
        <v>752</v>
      </c>
      <c r="AO224" s="969" t="s">
        <v>725</v>
      </c>
    </row>
    <row r="225" spans="1:41" x14ac:dyDescent="0.2">
      <c r="A225" s="1015" t="s">
        <v>748</v>
      </c>
      <c r="B225" s="765" t="s">
        <v>279</v>
      </c>
      <c r="C225" s="896" t="s">
        <v>749</v>
      </c>
      <c r="D225" s="936"/>
      <c r="E225" s="837"/>
      <c r="F225" s="837"/>
      <c r="G225" s="837"/>
      <c r="H225" s="837"/>
      <c r="I225" s="837"/>
      <c r="J225" s="837"/>
      <c r="K225" s="837"/>
      <c r="L225" s="837"/>
      <c r="M225" s="837"/>
      <c r="N225" s="837"/>
      <c r="O225" s="837"/>
      <c r="P225" s="837"/>
      <c r="Q225" s="837"/>
      <c r="R225" s="837"/>
      <c r="S225" s="837"/>
      <c r="T225" s="837"/>
      <c r="U225" s="837"/>
      <c r="V225" s="837"/>
      <c r="W225" s="837"/>
      <c r="X225" s="837"/>
      <c r="Y225" s="837"/>
      <c r="Z225" s="837"/>
      <c r="AA225" s="837"/>
      <c r="AB225" s="837"/>
      <c r="AC225" s="837"/>
      <c r="AD225" s="837"/>
      <c r="AE225" s="837"/>
      <c r="AF225" s="837"/>
      <c r="AG225" s="837"/>
      <c r="AH225" s="837"/>
      <c r="AI225" s="837"/>
      <c r="AJ225" s="837"/>
      <c r="AK225" s="837"/>
      <c r="AL225" s="837"/>
      <c r="AM225" s="892"/>
      <c r="AN225" s="962" t="s">
        <v>630</v>
      </c>
      <c r="AO225" s="969" t="s">
        <v>753</v>
      </c>
    </row>
    <row r="226" spans="1:41" x14ac:dyDescent="0.2">
      <c r="A226" s="1015" t="s">
        <v>763</v>
      </c>
      <c r="B226" s="765" t="s">
        <v>279</v>
      </c>
      <c r="C226" s="896" t="s">
        <v>750</v>
      </c>
      <c r="D226" s="936"/>
      <c r="E226" s="837"/>
      <c r="F226" s="837"/>
      <c r="G226" s="837"/>
      <c r="H226" s="837"/>
      <c r="I226" s="837"/>
      <c r="J226" s="837"/>
      <c r="K226" s="837"/>
      <c r="L226" s="837"/>
      <c r="M226" s="837"/>
      <c r="N226" s="837"/>
      <c r="O226" s="837"/>
      <c r="P226" s="837"/>
      <c r="Q226" s="837"/>
      <c r="R226" s="837"/>
      <c r="S226" s="837"/>
      <c r="T226" s="837"/>
      <c r="U226" s="837"/>
      <c r="V226" s="837"/>
      <c r="W226" s="837"/>
      <c r="X226" s="837"/>
      <c r="Y226" s="837"/>
      <c r="Z226" s="837"/>
      <c r="AA226" s="837"/>
      <c r="AB226" s="837"/>
      <c r="AC226" s="837"/>
      <c r="AD226" s="837"/>
      <c r="AE226" s="837"/>
      <c r="AF226" s="837"/>
      <c r="AG226" s="837"/>
      <c r="AH226" s="837"/>
      <c r="AI226" s="837"/>
      <c r="AJ226" s="837"/>
      <c r="AK226" s="837"/>
      <c r="AL226" s="837"/>
      <c r="AM226" s="892"/>
      <c r="AN226" s="962" t="str">
        <f>$AN$215</f>
        <v>Department of Investigation Theory</v>
      </c>
      <c r="AO226" s="969" t="s">
        <v>508</v>
      </c>
    </row>
    <row r="227" spans="1:41" x14ac:dyDescent="0.2">
      <c r="A227" s="1106" t="s">
        <v>797</v>
      </c>
      <c r="B227" s="765" t="s">
        <v>279</v>
      </c>
      <c r="C227" s="1107" t="s">
        <v>798</v>
      </c>
      <c r="D227" s="936"/>
      <c r="E227" s="837"/>
      <c r="F227" s="837"/>
      <c r="G227" s="837"/>
      <c r="H227" s="837"/>
      <c r="I227" s="837"/>
      <c r="J227" s="837"/>
      <c r="K227" s="837"/>
      <c r="L227" s="837"/>
      <c r="M227" s="837"/>
      <c r="N227" s="837"/>
      <c r="O227" s="837"/>
      <c r="P227" s="837"/>
      <c r="Q227" s="837"/>
      <c r="R227" s="837"/>
      <c r="S227" s="837"/>
      <c r="T227" s="837"/>
      <c r="U227" s="837"/>
      <c r="V227" s="837"/>
      <c r="W227" s="837"/>
      <c r="X227" s="837"/>
      <c r="Y227" s="837"/>
      <c r="Z227" s="837"/>
      <c r="AA227" s="837"/>
      <c r="AB227" s="837"/>
      <c r="AC227" s="837"/>
      <c r="AD227" s="837"/>
      <c r="AE227" s="837"/>
      <c r="AF227" s="837"/>
      <c r="AG227" s="837"/>
      <c r="AH227" s="837"/>
      <c r="AI227" s="837"/>
      <c r="AJ227" s="837"/>
      <c r="AK227" s="837"/>
      <c r="AL227" s="837"/>
      <c r="AM227" s="892"/>
      <c r="AN227" s="962"/>
      <c r="AO227" s="969"/>
    </row>
    <row r="228" spans="1:41" x14ac:dyDescent="0.2">
      <c r="A228" s="1053" t="s">
        <v>609</v>
      </c>
      <c r="B228" s="763" t="s">
        <v>279</v>
      </c>
      <c r="C228" s="760" t="s">
        <v>613</v>
      </c>
      <c r="D228" s="758"/>
      <c r="E228" s="757"/>
      <c r="F228" s="757"/>
      <c r="G228" s="757"/>
      <c r="H228" s="757"/>
      <c r="I228" s="757"/>
      <c r="J228" s="757"/>
      <c r="K228" s="757"/>
      <c r="L228" s="757"/>
      <c r="M228" s="757"/>
      <c r="N228" s="757"/>
      <c r="O228" s="757"/>
      <c r="P228" s="757"/>
      <c r="Q228" s="757"/>
      <c r="R228" s="757"/>
      <c r="S228" s="757"/>
      <c r="T228" s="757"/>
      <c r="U228" s="757"/>
      <c r="V228" s="757"/>
      <c r="W228" s="757"/>
      <c r="X228" s="757"/>
      <c r="Y228" s="757"/>
      <c r="Z228" s="757"/>
      <c r="AA228" s="757"/>
      <c r="AB228" s="757"/>
      <c r="AC228" s="757"/>
      <c r="AD228" s="757"/>
      <c r="AE228" s="757"/>
      <c r="AF228" s="757"/>
      <c r="AG228" s="757"/>
      <c r="AH228" s="757"/>
      <c r="AI228" s="757"/>
      <c r="AJ228" s="757"/>
      <c r="AK228" s="757"/>
      <c r="AL228" s="757"/>
      <c r="AM228" s="835"/>
      <c r="AN228" s="920" t="s">
        <v>637</v>
      </c>
      <c r="AO228" s="831" t="s">
        <v>634</v>
      </c>
    </row>
    <row r="229" spans="1:41" x14ac:dyDescent="0.2">
      <c r="A229" s="893" t="s">
        <v>610</v>
      </c>
      <c r="B229" s="763" t="s">
        <v>279</v>
      </c>
      <c r="C229" s="760" t="s">
        <v>614</v>
      </c>
      <c r="D229" s="758"/>
      <c r="E229" s="757"/>
      <c r="F229" s="757"/>
      <c r="G229" s="757"/>
      <c r="H229" s="757"/>
      <c r="I229" s="757"/>
      <c r="J229" s="757"/>
      <c r="K229" s="757"/>
      <c r="L229" s="757"/>
      <c r="M229" s="757"/>
      <c r="N229" s="757"/>
      <c r="O229" s="757"/>
      <c r="P229" s="757"/>
      <c r="Q229" s="757"/>
      <c r="R229" s="757"/>
      <c r="S229" s="757"/>
      <c r="T229" s="757"/>
      <c r="U229" s="757"/>
      <c r="V229" s="757"/>
      <c r="W229" s="757"/>
      <c r="X229" s="757"/>
      <c r="Y229" s="757"/>
      <c r="Z229" s="757"/>
      <c r="AA229" s="757"/>
      <c r="AB229" s="757"/>
      <c r="AC229" s="757"/>
      <c r="AD229" s="757"/>
      <c r="AE229" s="757"/>
      <c r="AF229" s="757"/>
      <c r="AG229" s="757"/>
      <c r="AH229" s="757"/>
      <c r="AI229" s="757"/>
      <c r="AJ229" s="757"/>
      <c r="AK229" s="757"/>
      <c r="AL229" s="757"/>
      <c r="AM229" s="835"/>
      <c r="AN229" s="920" t="s">
        <v>637</v>
      </c>
      <c r="AO229" s="831" t="s">
        <v>634</v>
      </c>
    </row>
    <row r="230" spans="1:41" x14ac:dyDescent="0.2">
      <c r="A230" s="893" t="s">
        <v>611</v>
      </c>
      <c r="B230" s="763" t="s">
        <v>279</v>
      </c>
      <c r="C230" s="760" t="s">
        <v>615</v>
      </c>
      <c r="D230" s="758"/>
      <c r="E230" s="757"/>
      <c r="F230" s="757"/>
      <c r="G230" s="757"/>
      <c r="H230" s="757"/>
      <c r="I230" s="757"/>
      <c r="J230" s="757"/>
      <c r="K230" s="757"/>
      <c r="L230" s="757"/>
      <c r="M230" s="757"/>
      <c r="N230" s="757"/>
      <c r="O230" s="757"/>
      <c r="P230" s="757"/>
      <c r="Q230" s="757"/>
      <c r="R230" s="757"/>
      <c r="S230" s="757"/>
      <c r="T230" s="757"/>
      <c r="U230" s="757"/>
      <c r="V230" s="757"/>
      <c r="W230" s="757"/>
      <c r="X230" s="757"/>
      <c r="Y230" s="757"/>
      <c r="Z230" s="757"/>
      <c r="AA230" s="757"/>
      <c r="AB230" s="757"/>
      <c r="AC230" s="757"/>
      <c r="AD230" s="757"/>
      <c r="AE230" s="757"/>
      <c r="AF230" s="757"/>
      <c r="AG230" s="757"/>
      <c r="AH230" s="757"/>
      <c r="AI230" s="757"/>
      <c r="AJ230" s="757"/>
      <c r="AK230" s="757"/>
      <c r="AL230" s="757"/>
      <c r="AM230" s="835"/>
      <c r="AN230" s="920" t="s">
        <v>637</v>
      </c>
      <c r="AO230" s="831" t="s">
        <v>635</v>
      </c>
    </row>
    <row r="231" spans="1:41" x14ac:dyDescent="0.2">
      <c r="A231" s="893" t="s">
        <v>612</v>
      </c>
      <c r="B231" s="763" t="s">
        <v>279</v>
      </c>
      <c r="C231" s="760" t="s">
        <v>616</v>
      </c>
      <c r="D231" s="758"/>
      <c r="E231" s="757"/>
      <c r="F231" s="757"/>
      <c r="G231" s="757"/>
      <c r="H231" s="757"/>
      <c r="I231" s="757"/>
      <c r="J231" s="757"/>
      <c r="K231" s="757"/>
      <c r="L231" s="757"/>
      <c r="M231" s="757"/>
      <c r="N231" s="757"/>
      <c r="O231" s="757"/>
      <c r="P231" s="757"/>
      <c r="Q231" s="757"/>
      <c r="R231" s="757"/>
      <c r="S231" s="757"/>
      <c r="T231" s="757"/>
      <c r="U231" s="757"/>
      <c r="V231" s="757"/>
      <c r="W231" s="757"/>
      <c r="X231" s="757"/>
      <c r="Y231" s="757"/>
      <c r="Z231" s="757"/>
      <c r="AA231" s="757"/>
      <c r="AB231" s="757"/>
      <c r="AC231" s="757"/>
      <c r="AD231" s="757"/>
      <c r="AE231" s="757"/>
      <c r="AF231" s="757"/>
      <c r="AG231" s="757"/>
      <c r="AH231" s="757"/>
      <c r="AI231" s="757"/>
      <c r="AJ231" s="757"/>
      <c r="AK231" s="757"/>
      <c r="AL231" s="757"/>
      <c r="AM231" s="835"/>
      <c r="AN231" s="920" t="s">
        <v>637</v>
      </c>
      <c r="AO231" s="831" t="s">
        <v>636</v>
      </c>
    </row>
    <row r="232" spans="1:41" x14ac:dyDescent="0.2">
      <c r="A232" s="893" t="s">
        <v>619</v>
      </c>
      <c r="B232" s="763" t="s">
        <v>279</v>
      </c>
      <c r="C232" s="760" t="s">
        <v>620</v>
      </c>
      <c r="D232" s="758"/>
      <c r="E232" s="757"/>
      <c r="F232" s="757"/>
      <c r="G232" s="757"/>
      <c r="H232" s="757"/>
      <c r="I232" s="757"/>
      <c r="J232" s="757"/>
      <c r="K232" s="757"/>
      <c r="L232" s="757"/>
      <c r="M232" s="757"/>
      <c r="N232" s="757"/>
      <c r="O232" s="757"/>
      <c r="P232" s="757"/>
      <c r="Q232" s="757"/>
      <c r="R232" s="757"/>
      <c r="S232" s="757"/>
      <c r="T232" s="757"/>
      <c r="U232" s="757"/>
      <c r="V232" s="757"/>
      <c r="W232" s="757"/>
      <c r="X232" s="757"/>
      <c r="Y232" s="757"/>
      <c r="Z232" s="757"/>
      <c r="AA232" s="757"/>
      <c r="AB232" s="757"/>
      <c r="AC232" s="757"/>
      <c r="AD232" s="757"/>
      <c r="AE232" s="757"/>
      <c r="AF232" s="757"/>
      <c r="AG232" s="757"/>
      <c r="AH232" s="757"/>
      <c r="AI232" s="757"/>
      <c r="AJ232" s="757"/>
      <c r="AK232" s="757"/>
      <c r="AL232" s="757"/>
      <c r="AM232" s="835"/>
      <c r="AN232" s="920" t="s">
        <v>621</v>
      </c>
      <c r="AO232" s="831" t="s">
        <v>622</v>
      </c>
    </row>
    <row r="233" spans="1:41" x14ac:dyDescent="0.2">
      <c r="A233" s="893" t="s">
        <v>626</v>
      </c>
      <c r="B233" s="763" t="s">
        <v>279</v>
      </c>
      <c r="C233" s="760" t="s">
        <v>627</v>
      </c>
      <c r="D233" s="758"/>
      <c r="E233" s="757"/>
      <c r="F233" s="757"/>
      <c r="G233" s="757"/>
      <c r="H233" s="757"/>
      <c r="I233" s="757"/>
      <c r="J233" s="757"/>
      <c r="K233" s="757"/>
      <c r="L233" s="757"/>
      <c r="M233" s="757"/>
      <c r="N233" s="757"/>
      <c r="O233" s="757"/>
      <c r="P233" s="757"/>
      <c r="Q233" s="757"/>
      <c r="R233" s="757"/>
      <c r="S233" s="757"/>
      <c r="T233" s="757"/>
      <c r="U233" s="757"/>
      <c r="V233" s="757"/>
      <c r="W233" s="757"/>
      <c r="X233" s="757"/>
      <c r="Y233" s="757"/>
      <c r="Z233" s="757"/>
      <c r="AA233" s="757"/>
      <c r="AB233" s="757"/>
      <c r="AC233" s="757"/>
      <c r="AD233" s="757"/>
      <c r="AE233" s="757"/>
      <c r="AF233" s="757"/>
      <c r="AG233" s="757"/>
      <c r="AH233" s="757"/>
      <c r="AI233" s="757"/>
      <c r="AJ233" s="757"/>
      <c r="AK233" s="757"/>
      <c r="AL233" s="757"/>
      <c r="AM233" s="835"/>
      <c r="AN233" s="920" t="s">
        <v>621</v>
      </c>
      <c r="AO233" s="831" t="s">
        <v>625</v>
      </c>
    </row>
    <row r="234" spans="1:41" x14ac:dyDescent="0.2">
      <c r="A234" s="893" t="s">
        <v>623</v>
      </c>
      <c r="B234" s="763" t="s">
        <v>279</v>
      </c>
      <c r="C234" s="760" t="s">
        <v>624</v>
      </c>
      <c r="D234" s="758"/>
      <c r="E234" s="757"/>
      <c r="F234" s="757"/>
      <c r="G234" s="757"/>
      <c r="H234" s="757"/>
      <c r="I234" s="757"/>
      <c r="J234" s="757"/>
      <c r="K234" s="757"/>
      <c r="L234" s="757"/>
      <c r="M234" s="757"/>
      <c r="N234" s="757"/>
      <c r="O234" s="757"/>
      <c r="P234" s="757"/>
      <c r="Q234" s="757"/>
      <c r="R234" s="757"/>
      <c r="S234" s="757"/>
      <c r="T234" s="757"/>
      <c r="U234" s="757"/>
      <c r="V234" s="757"/>
      <c r="W234" s="757"/>
      <c r="X234" s="757"/>
      <c r="Y234" s="757"/>
      <c r="Z234" s="757"/>
      <c r="AA234" s="757"/>
      <c r="AB234" s="757"/>
      <c r="AC234" s="757"/>
      <c r="AD234" s="757"/>
      <c r="AE234" s="757"/>
      <c r="AF234" s="757"/>
      <c r="AG234" s="757"/>
      <c r="AH234" s="757"/>
      <c r="AI234" s="757"/>
      <c r="AJ234" s="757"/>
      <c r="AK234" s="757"/>
      <c r="AL234" s="757"/>
      <c r="AM234" s="835"/>
      <c r="AN234" s="920" t="s">
        <v>621</v>
      </c>
      <c r="AO234" s="831" t="s">
        <v>625</v>
      </c>
    </row>
    <row r="235" spans="1:41" ht="13.5" thickBot="1" x14ac:dyDescent="0.25">
      <c r="A235" s="894" t="s">
        <v>628</v>
      </c>
      <c r="B235" s="840" t="s">
        <v>279</v>
      </c>
      <c r="C235" s="941" t="s">
        <v>629</v>
      </c>
      <c r="D235" s="940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  <c r="AA235" s="108"/>
      <c r="AB235" s="108"/>
      <c r="AC235" s="108"/>
      <c r="AD235" s="108"/>
      <c r="AE235" s="108"/>
      <c r="AF235" s="108"/>
      <c r="AG235" s="108"/>
      <c r="AH235" s="108"/>
      <c r="AI235" s="108"/>
      <c r="AJ235" s="108"/>
      <c r="AK235" s="108"/>
      <c r="AL235" s="108"/>
      <c r="AM235" s="938"/>
      <c r="AN235" s="937" t="s">
        <v>621</v>
      </c>
      <c r="AO235" s="939" t="s">
        <v>622</v>
      </c>
    </row>
  </sheetData>
  <protectedRanges>
    <protectedRange sqref="C39" name="Tartomány1_2_1_2_2"/>
    <protectedRange sqref="C85:C86 C64:C65 C76:C77 C14 C82 C45:C61" name="Tartomány1_2_1_2_1_1"/>
    <protectedRange sqref="C96" name="Tartomány1_2_1_2_1_1_2"/>
    <protectedRange sqref="C22:C25" name="Tartomány1_2_1_1_1"/>
    <protectedRange sqref="C26:C27" name="Tartomány1_2_1_4_1"/>
  </protectedRanges>
  <mergeCells count="43">
    <mergeCell ref="A100:AA100"/>
    <mergeCell ref="A99:AA99"/>
    <mergeCell ref="AA7:AA8"/>
    <mergeCell ref="G7:G8"/>
    <mergeCell ref="J7:J8"/>
    <mergeCell ref="K7:K8"/>
    <mergeCell ref="L9:AA9"/>
    <mergeCell ref="V7:V8"/>
    <mergeCell ref="W7:W8"/>
    <mergeCell ref="Z7:Z8"/>
    <mergeCell ref="O7:O8"/>
    <mergeCell ref="R7:R8"/>
    <mergeCell ref="S7:S8"/>
    <mergeCell ref="N7:N8"/>
    <mergeCell ref="L81:AA81"/>
    <mergeCell ref="D84:AM84"/>
    <mergeCell ref="X6:AA6"/>
    <mergeCell ref="F7:F8"/>
    <mergeCell ref="L92:AA92"/>
    <mergeCell ref="H6:K6"/>
    <mergeCell ref="L6:O6"/>
    <mergeCell ref="AN5:AN8"/>
    <mergeCell ref="AO5:AO8"/>
    <mergeCell ref="A1:AM1"/>
    <mergeCell ref="A2:AM2"/>
    <mergeCell ref="A3:AM3"/>
    <mergeCell ref="A4:AM4"/>
    <mergeCell ref="A5:A8"/>
    <mergeCell ref="B5:B8"/>
    <mergeCell ref="C5:C8"/>
    <mergeCell ref="L5:AA5"/>
    <mergeCell ref="AJ5:AM6"/>
    <mergeCell ref="D6:G6"/>
    <mergeCell ref="P6:S6"/>
    <mergeCell ref="T6:W6"/>
    <mergeCell ref="AL7:AL8"/>
    <mergeCell ref="AM7:AM8"/>
    <mergeCell ref="AB6:AE6"/>
    <mergeCell ref="AD7:AD8"/>
    <mergeCell ref="AE7:AE8"/>
    <mergeCell ref="AF6:AI6"/>
    <mergeCell ref="AH7:AH8"/>
    <mergeCell ref="AI7:AI8"/>
  </mergeCells>
  <pageMargins left="0.7" right="0.7" top="0.75" bottom="0.75" header="0.3" footer="0.3"/>
  <pageSetup paperSize="8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AP307"/>
  <sheetViews>
    <sheetView topLeftCell="A10" zoomScale="90" zoomScaleNormal="90" zoomScaleSheetLayoutView="75" workbookViewId="0">
      <selection activeCell="A19" sqref="A19"/>
    </sheetView>
  </sheetViews>
  <sheetFormatPr defaultColWidth="10.6640625" defaultRowHeight="15" x14ac:dyDescent="0.2"/>
  <cols>
    <col min="1" max="1" width="17.1640625" style="69" customWidth="1"/>
    <col min="2" max="2" width="7.1640625" style="2" customWidth="1"/>
    <col min="3" max="3" width="72.1640625" style="2" customWidth="1"/>
    <col min="4" max="4" width="8.1640625" style="2" bestFit="1" customWidth="1"/>
    <col min="5" max="5" width="7.6640625" style="2" customWidth="1"/>
    <col min="6" max="7" width="6" style="2" customWidth="1"/>
    <col min="8" max="9" width="8.1640625" style="2" bestFit="1" customWidth="1"/>
    <col min="10" max="11" width="5.6640625" style="2" customWidth="1"/>
    <col min="12" max="13" width="8.1640625" style="2" bestFit="1" customWidth="1"/>
    <col min="14" max="15" width="6" style="2" customWidth="1"/>
    <col min="16" max="16" width="8" style="2" bestFit="1" customWidth="1"/>
    <col min="17" max="17" width="8.1640625" style="2" bestFit="1" customWidth="1"/>
    <col min="18" max="19" width="5.6640625" style="2" customWidth="1"/>
    <col min="20" max="20" width="8.1640625" style="2" bestFit="1" customWidth="1"/>
    <col min="21" max="21" width="8.33203125" style="2" customWidth="1"/>
    <col min="22" max="22" width="6.6640625" style="2" customWidth="1"/>
    <col min="23" max="23" width="5.1640625" style="2" customWidth="1"/>
    <col min="24" max="24" width="7.33203125" style="2" bestFit="1" customWidth="1"/>
    <col min="25" max="25" width="8.83203125" style="2" customWidth="1"/>
    <col min="26" max="26" width="7.6640625" style="2" customWidth="1"/>
    <col min="27" max="27" width="6.1640625" style="2" customWidth="1"/>
    <col min="28" max="28" width="9.33203125" style="2" customWidth="1"/>
    <col min="29" max="29" width="8.1640625" style="2" bestFit="1" customWidth="1"/>
    <col min="30" max="30" width="7.6640625" style="2" customWidth="1"/>
    <col min="31" max="31" width="6.1640625" style="2" customWidth="1"/>
    <col min="32" max="32" width="6.33203125" style="2" bestFit="1" customWidth="1"/>
    <col min="33" max="33" width="8.1640625" style="2" bestFit="1" customWidth="1"/>
    <col min="34" max="34" width="6.33203125" style="2" customWidth="1"/>
    <col min="35" max="35" width="6.1640625" style="2" customWidth="1"/>
    <col min="36" max="36" width="11.1640625" style="2" customWidth="1"/>
    <col min="37" max="37" width="12.33203125" style="2" customWidth="1"/>
    <col min="38" max="38" width="11.83203125" style="2" bestFit="1" customWidth="1"/>
    <col min="39" max="39" width="10.6640625" style="2" customWidth="1"/>
    <col min="40" max="40" width="73" style="2" bestFit="1" customWidth="1"/>
    <col min="41" max="41" width="34.6640625" style="2" customWidth="1"/>
    <col min="42" max="16384" width="10.6640625" style="2"/>
  </cols>
  <sheetData>
    <row r="1" spans="1:42" ht="22.5" x14ac:dyDescent="0.2">
      <c r="A1" s="1142" t="s">
        <v>17</v>
      </c>
      <c r="B1" s="1142"/>
      <c r="C1" s="1142"/>
      <c r="D1" s="1142"/>
      <c r="E1" s="1142"/>
      <c r="F1" s="1142"/>
      <c r="G1" s="1142"/>
      <c r="H1" s="1142"/>
      <c r="I1" s="1142"/>
      <c r="J1" s="1142"/>
      <c r="K1" s="1142"/>
      <c r="L1" s="1142"/>
      <c r="M1" s="1142"/>
      <c r="N1" s="1142"/>
      <c r="O1" s="1142"/>
      <c r="P1" s="1142"/>
      <c r="Q1" s="1142"/>
      <c r="R1" s="1142"/>
      <c r="S1" s="1142"/>
      <c r="T1" s="1142"/>
      <c r="U1" s="1142"/>
      <c r="V1" s="1142"/>
      <c r="W1" s="1142"/>
      <c r="X1" s="1142"/>
      <c r="Y1" s="1142"/>
      <c r="Z1" s="1142"/>
      <c r="AA1" s="1142"/>
      <c r="AB1" s="1142"/>
      <c r="AC1" s="1142"/>
      <c r="AD1" s="1142"/>
      <c r="AE1" s="1142"/>
      <c r="AF1" s="1142"/>
      <c r="AG1" s="1142"/>
      <c r="AH1" s="1142"/>
      <c r="AI1" s="1142"/>
      <c r="AJ1" s="1142"/>
      <c r="AK1" s="1142"/>
      <c r="AL1" s="1142"/>
      <c r="AM1" s="1142"/>
    </row>
    <row r="2" spans="1:42" ht="22.35" customHeight="1" x14ac:dyDescent="0.2">
      <c r="A2" s="1116" t="s">
        <v>163</v>
      </c>
      <c r="B2" s="1116"/>
      <c r="C2" s="1116"/>
      <c r="D2" s="1116"/>
      <c r="E2" s="1116"/>
      <c r="F2" s="1116"/>
      <c r="G2" s="1116"/>
      <c r="H2" s="1116"/>
      <c r="I2" s="1116"/>
      <c r="J2" s="1116"/>
      <c r="K2" s="1116"/>
      <c r="L2" s="1116"/>
      <c r="M2" s="1116"/>
      <c r="N2" s="1116"/>
      <c r="O2" s="1116"/>
      <c r="P2" s="1116"/>
      <c r="Q2" s="1116"/>
      <c r="R2" s="1116"/>
      <c r="S2" s="1116"/>
      <c r="T2" s="1116"/>
      <c r="U2" s="1116"/>
      <c r="V2" s="1116"/>
      <c r="W2" s="1116"/>
      <c r="X2" s="1116"/>
      <c r="Y2" s="1116"/>
      <c r="Z2" s="1116"/>
      <c r="AA2" s="1116"/>
      <c r="AB2" s="1116"/>
      <c r="AC2" s="1116"/>
      <c r="AD2" s="1116"/>
      <c r="AE2" s="1116"/>
      <c r="AF2" s="1116"/>
      <c r="AG2" s="1116"/>
      <c r="AH2" s="1116"/>
      <c r="AI2" s="1116"/>
      <c r="AJ2" s="1116"/>
      <c r="AK2" s="1116"/>
      <c r="AL2" s="1116"/>
      <c r="AM2" s="1116"/>
      <c r="AN2" s="223"/>
      <c r="AO2" s="223"/>
    </row>
    <row r="3" spans="1:42" ht="22.35" customHeight="1" x14ac:dyDescent="0.2">
      <c r="A3" s="1158" t="s">
        <v>162</v>
      </c>
      <c r="B3" s="1158"/>
      <c r="C3" s="1158"/>
      <c r="D3" s="1158"/>
      <c r="E3" s="1158"/>
      <c r="F3" s="1158"/>
      <c r="G3" s="1158"/>
      <c r="H3" s="1158"/>
      <c r="I3" s="1158"/>
      <c r="J3" s="1158"/>
      <c r="K3" s="1158"/>
      <c r="L3" s="1158"/>
      <c r="M3" s="1158"/>
      <c r="N3" s="1158"/>
      <c r="O3" s="1158"/>
      <c r="P3" s="1158"/>
      <c r="Q3" s="1158"/>
      <c r="R3" s="1158"/>
      <c r="S3" s="1158"/>
      <c r="T3" s="1158"/>
      <c r="U3" s="1158"/>
      <c r="V3" s="1158"/>
      <c r="W3" s="1158"/>
      <c r="X3" s="1158"/>
      <c r="Y3" s="1158"/>
      <c r="Z3" s="1158"/>
      <c r="AA3" s="1158"/>
      <c r="AB3" s="1158"/>
      <c r="AC3" s="1158"/>
      <c r="AD3" s="1158"/>
      <c r="AE3" s="1158"/>
      <c r="AF3" s="1158"/>
      <c r="AG3" s="1158"/>
      <c r="AH3" s="1158"/>
      <c r="AI3" s="1158"/>
      <c r="AJ3" s="1158"/>
      <c r="AK3" s="1158"/>
      <c r="AL3" s="1158"/>
      <c r="AM3" s="1158"/>
      <c r="AN3" s="223"/>
      <c r="AO3" s="223"/>
    </row>
    <row r="4" spans="1:42" ht="22.35" customHeight="1" x14ac:dyDescent="0.2">
      <c r="A4" s="1116" t="s">
        <v>168</v>
      </c>
      <c r="B4" s="1116"/>
      <c r="C4" s="1116"/>
      <c r="D4" s="1116"/>
      <c r="E4" s="1116"/>
      <c r="F4" s="1116"/>
      <c r="G4" s="1116"/>
      <c r="H4" s="1116"/>
      <c r="I4" s="1116"/>
      <c r="J4" s="1116"/>
      <c r="K4" s="1116"/>
      <c r="L4" s="1116"/>
      <c r="M4" s="1116"/>
      <c r="N4" s="1116"/>
      <c r="O4" s="1116"/>
      <c r="P4" s="1116"/>
      <c r="Q4" s="1116"/>
      <c r="R4" s="1116"/>
      <c r="S4" s="1116"/>
      <c r="T4" s="1116"/>
      <c r="U4" s="1116"/>
      <c r="V4" s="1116"/>
      <c r="W4" s="1116"/>
      <c r="X4" s="1116"/>
      <c r="Y4" s="1116"/>
      <c r="Z4" s="1116"/>
      <c r="AA4" s="1116"/>
      <c r="AB4" s="1116"/>
      <c r="AC4" s="1116"/>
      <c r="AD4" s="1116"/>
      <c r="AE4" s="1116"/>
      <c r="AF4" s="1116"/>
      <c r="AG4" s="1116"/>
      <c r="AH4" s="1116"/>
      <c r="AI4" s="1116"/>
      <c r="AJ4" s="1116"/>
      <c r="AK4" s="1116"/>
      <c r="AL4" s="1116"/>
      <c r="AM4" s="1116"/>
    </row>
    <row r="5" spans="1:42" ht="22.35" customHeight="1" thickBot="1" x14ac:dyDescent="0.25">
      <c r="A5" s="1115" t="s">
        <v>123</v>
      </c>
      <c r="B5" s="1115"/>
      <c r="C5" s="1115"/>
      <c r="D5" s="1115"/>
      <c r="E5" s="1115"/>
      <c r="F5" s="1115"/>
      <c r="G5" s="1115"/>
      <c r="H5" s="1115"/>
      <c r="I5" s="1115"/>
      <c r="J5" s="1115"/>
      <c r="K5" s="1115"/>
      <c r="L5" s="1115"/>
      <c r="M5" s="1115"/>
      <c r="N5" s="1115"/>
      <c r="O5" s="1115"/>
      <c r="P5" s="1115"/>
      <c r="Q5" s="1115"/>
      <c r="R5" s="1115"/>
      <c r="S5" s="1115"/>
      <c r="T5" s="1115"/>
      <c r="U5" s="1115"/>
      <c r="V5" s="1115"/>
      <c r="W5" s="1115"/>
      <c r="X5" s="1115"/>
      <c r="Y5" s="1115"/>
      <c r="Z5" s="1115"/>
      <c r="AA5" s="1115"/>
      <c r="AB5" s="1115"/>
      <c r="AC5" s="1115"/>
      <c r="AD5" s="1115"/>
      <c r="AE5" s="1115"/>
      <c r="AF5" s="1115"/>
      <c r="AG5" s="1115"/>
      <c r="AH5" s="1115"/>
      <c r="AI5" s="1115"/>
      <c r="AJ5" s="1115"/>
      <c r="AK5" s="1115"/>
      <c r="AL5" s="1115"/>
      <c r="AM5" s="1115"/>
    </row>
    <row r="6" spans="1:42" ht="15.75" customHeight="1" thickTop="1" thickBot="1" x14ac:dyDescent="0.25">
      <c r="A6" s="1159" t="s">
        <v>14</v>
      </c>
      <c r="B6" s="1118" t="s">
        <v>15</v>
      </c>
      <c r="C6" s="1119" t="s">
        <v>16</v>
      </c>
      <c r="D6" s="700"/>
      <c r="E6" s="700"/>
      <c r="F6" s="700"/>
      <c r="G6" s="700"/>
      <c r="H6" s="700"/>
      <c r="I6" s="700"/>
      <c r="J6" s="700"/>
      <c r="K6" s="700"/>
      <c r="L6" s="1120"/>
      <c r="M6" s="1120"/>
      <c r="N6" s="1120"/>
      <c r="O6" s="1120"/>
      <c r="P6" s="1120"/>
      <c r="Q6" s="1120"/>
      <c r="R6" s="1120"/>
      <c r="S6" s="1120"/>
      <c r="T6" s="1120"/>
      <c r="U6" s="1120"/>
      <c r="V6" s="1120"/>
      <c r="W6" s="1120"/>
      <c r="X6" s="1120"/>
      <c r="Y6" s="1120"/>
      <c r="Z6" s="1120"/>
      <c r="AA6" s="1120"/>
      <c r="AB6" s="224"/>
      <c r="AC6" s="224"/>
      <c r="AD6" s="224"/>
      <c r="AE6" s="224"/>
      <c r="AF6" s="224"/>
      <c r="AG6" s="224"/>
      <c r="AH6" s="224"/>
      <c r="AI6" s="224"/>
      <c r="AJ6" s="1121" t="s">
        <v>87</v>
      </c>
      <c r="AK6" s="1121"/>
      <c r="AL6" s="1121"/>
      <c r="AM6" s="1121"/>
      <c r="AN6" s="1136" t="s">
        <v>92</v>
      </c>
      <c r="AO6" s="1139" t="s">
        <v>93</v>
      </c>
    </row>
    <row r="7" spans="1:42" ht="14.25" thickTop="1" thickBot="1" x14ac:dyDescent="0.25">
      <c r="A7" s="1159"/>
      <c r="B7" s="1118"/>
      <c r="C7" s="1119"/>
      <c r="D7" s="1192" t="s">
        <v>2</v>
      </c>
      <c r="E7" s="1122"/>
      <c r="F7" s="1122"/>
      <c r="G7" s="1122"/>
      <c r="H7" s="1123" t="s">
        <v>3</v>
      </c>
      <c r="I7" s="1123"/>
      <c r="J7" s="1123"/>
      <c r="K7" s="1123"/>
      <c r="L7" s="1122" t="s">
        <v>4</v>
      </c>
      <c r="M7" s="1122"/>
      <c r="N7" s="1122"/>
      <c r="O7" s="1122"/>
      <c r="P7" s="1123" t="s">
        <v>5</v>
      </c>
      <c r="Q7" s="1123"/>
      <c r="R7" s="1123"/>
      <c r="S7" s="1123"/>
      <c r="T7" s="1122" t="s">
        <v>6</v>
      </c>
      <c r="U7" s="1122"/>
      <c r="V7" s="1122"/>
      <c r="W7" s="1122"/>
      <c r="X7" s="1108" t="s">
        <v>7</v>
      </c>
      <c r="Y7" s="1108"/>
      <c r="Z7" s="1108"/>
      <c r="AA7" s="1108"/>
      <c r="AB7" s="1108" t="s">
        <v>109</v>
      </c>
      <c r="AC7" s="1108"/>
      <c r="AD7" s="1108"/>
      <c r="AE7" s="1108"/>
      <c r="AF7" s="1108" t="s">
        <v>110</v>
      </c>
      <c r="AG7" s="1108"/>
      <c r="AH7" s="1108"/>
      <c r="AI7" s="1108"/>
      <c r="AJ7" s="1191"/>
      <c r="AK7" s="1191"/>
      <c r="AL7" s="1191"/>
      <c r="AM7" s="1191"/>
      <c r="AN7" s="1137"/>
      <c r="AO7" s="1140"/>
      <c r="AP7" s="867"/>
    </row>
    <row r="8" spans="1:42" s="3" customFormat="1" ht="16.5" thickTop="1" thickBot="1" x14ac:dyDescent="0.25">
      <c r="A8" s="1159"/>
      <c r="B8" s="1118"/>
      <c r="C8" s="1119"/>
      <c r="D8" s="1165" t="s">
        <v>27</v>
      </c>
      <c r="E8" s="1167" t="s">
        <v>27</v>
      </c>
      <c r="F8" s="1109" t="s">
        <v>13</v>
      </c>
      <c r="G8" s="1175" t="s">
        <v>62</v>
      </c>
      <c r="H8" s="1169" t="s">
        <v>27</v>
      </c>
      <c r="I8" s="1171" t="s">
        <v>27</v>
      </c>
      <c r="J8" s="1109" t="s">
        <v>13</v>
      </c>
      <c r="K8" s="1173" t="s">
        <v>63</v>
      </c>
      <c r="L8" s="1169" t="s">
        <v>27</v>
      </c>
      <c r="M8" s="1171" t="s">
        <v>27</v>
      </c>
      <c r="N8" s="1109" t="s">
        <v>13</v>
      </c>
      <c r="O8" s="1173" t="s">
        <v>63</v>
      </c>
      <c r="P8" s="1169" t="s">
        <v>27</v>
      </c>
      <c r="Q8" s="1171" t="s">
        <v>27</v>
      </c>
      <c r="R8" s="1109" t="s">
        <v>13</v>
      </c>
      <c r="S8" s="1175" t="s">
        <v>63</v>
      </c>
      <c r="T8" s="1169" t="s">
        <v>27</v>
      </c>
      <c r="U8" s="1171" t="s">
        <v>27</v>
      </c>
      <c r="V8" s="1109" t="s">
        <v>13</v>
      </c>
      <c r="W8" s="1175" t="s">
        <v>63</v>
      </c>
      <c r="X8" s="1169" t="s">
        <v>27</v>
      </c>
      <c r="Y8" s="1171" t="s">
        <v>27</v>
      </c>
      <c r="Z8" s="1109" t="s">
        <v>13</v>
      </c>
      <c r="AA8" s="1175" t="s">
        <v>63</v>
      </c>
      <c r="AB8" s="1169" t="s">
        <v>27</v>
      </c>
      <c r="AC8" s="1171" t="s">
        <v>27</v>
      </c>
      <c r="AD8" s="1109" t="s">
        <v>13</v>
      </c>
      <c r="AE8" s="1175" t="s">
        <v>63</v>
      </c>
      <c r="AF8" s="1169" t="s">
        <v>27</v>
      </c>
      <c r="AG8" s="1171" t="s">
        <v>27</v>
      </c>
      <c r="AH8" s="1109" t="s">
        <v>13</v>
      </c>
      <c r="AI8" s="1190" t="s">
        <v>63</v>
      </c>
      <c r="AJ8" s="1165" t="s">
        <v>27</v>
      </c>
      <c r="AK8" s="1184" t="s">
        <v>27</v>
      </c>
      <c r="AL8" s="1186" t="s">
        <v>13</v>
      </c>
      <c r="AM8" s="1188" t="s">
        <v>64</v>
      </c>
      <c r="AN8" s="1137"/>
      <c r="AO8" s="1140"/>
      <c r="AP8" s="868"/>
    </row>
    <row r="9" spans="1:42" ht="22.35" customHeight="1" thickTop="1" thickBot="1" x14ac:dyDescent="0.25">
      <c r="A9" s="1159"/>
      <c r="B9" s="1118"/>
      <c r="C9" s="1119"/>
      <c r="D9" s="1166"/>
      <c r="E9" s="1168"/>
      <c r="F9" s="1109"/>
      <c r="G9" s="1175"/>
      <c r="H9" s="1170"/>
      <c r="I9" s="1172"/>
      <c r="J9" s="1109"/>
      <c r="K9" s="1174"/>
      <c r="L9" s="1170"/>
      <c r="M9" s="1172"/>
      <c r="N9" s="1109"/>
      <c r="O9" s="1174"/>
      <c r="P9" s="1170"/>
      <c r="Q9" s="1172"/>
      <c r="R9" s="1109"/>
      <c r="S9" s="1175"/>
      <c r="T9" s="1170"/>
      <c r="U9" s="1172"/>
      <c r="V9" s="1109"/>
      <c r="W9" s="1175"/>
      <c r="X9" s="1170"/>
      <c r="Y9" s="1172"/>
      <c r="Z9" s="1109"/>
      <c r="AA9" s="1175"/>
      <c r="AB9" s="1170"/>
      <c r="AC9" s="1172"/>
      <c r="AD9" s="1109"/>
      <c r="AE9" s="1175"/>
      <c r="AF9" s="1170"/>
      <c r="AG9" s="1172"/>
      <c r="AH9" s="1109"/>
      <c r="AI9" s="1190"/>
      <c r="AJ9" s="1166"/>
      <c r="AK9" s="1185"/>
      <c r="AL9" s="1187"/>
      <c r="AM9" s="1189"/>
      <c r="AN9" s="1138"/>
      <c r="AO9" s="1141"/>
      <c r="AP9" s="867"/>
    </row>
    <row r="10" spans="1:42" s="3" customFormat="1" ht="15.75" customHeight="1" thickBot="1" x14ac:dyDescent="0.25">
      <c r="A10" s="225"/>
      <c r="B10" s="226"/>
      <c r="C10" s="227" t="s">
        <v>81</v>
      </c>
      <c r="D10" s="378">
        <f>SZAK!D98</f>
        <v>206</v>
      </c>
      <c r="E10" s="167">
        <f>SZAK!E98</f>
        <v>330</v>
      </c>
      <c r="F10" s="167">
        <f>SZAK!F98</f>
        <v>30</v>
      </c>
      <c r="G10" s="168" t="s">
        <v>22</v>
      </c>
      <c r="H10" s="228">
        <f>SZAK!H98</f>
        <v>56</v>
      </c>
      <c r="I10" s="228">
        <f>SZAK!I98</f>
        <v>252</v>
      </c>
      <c r="J10" s="228">
        <f>SZAK!J98</f>
        <v>27</v>
      </c>
      <c r="K10" s="228" t="s">
        <v>22</v>
      </c>
      <c r="L10" s="228">
        <f>SZAK!L98</f>
        <v>98</v>
      </c>
      <c r="M10" s="228">
        <f>SZAK!M98</f>
        <v>224</v>
      </c>
      <c r="N10" s="228">
        <f>SZAK!N98</f>
        <v>22</v>
      </c>
      <c r="O10" s="228" t="s">
        <v>22</v>
      </c>
      <c r="P10" s="228">
        <f>SZAK!P98</f>
        <v>84</v>
      </c>
      <c r="Q10" s="228">
        <f>SZAK!Q98</f>
        <v>252</v>
      </c>
      <c r="R10" s="228">
        <f>SZAK!R98</f>
        <v>23</v>
      </c>
      <c r="S10" s="228" t="s">
        <v>22</v>
      </c>
      <c r="T10" s="228">
        <f>SZAK!T98</f>
        <v>140</v>
      </c>
      <c r="U10" s="228">
        <f>SZAK!U98</f>
        <v>196</v>
      </c>
      <c r="V10" s="228">
        <f>SZAK!V98</f>
        <v>24</v>
      </c>
      <c r="W10" s="228" t="s">
        <v>22</v>
      </c>
      <c r="X10" s="228">
        <f>SZAK!X98</f>
        <v>72</v>
      </c>
      <c r="Y10" s="228">
        <f>SZAK!Y98</f>
        <v>152</v>
      </c>
      <c r="Z10" s="228">
        <f>SZAK!Z98</f>
        <v>15</v>
      </c>
      <c r="AA10" s="228" t="s">
        <v>22</v>
      </c>
      <c r="AB10" s="228">
        <f>SZAK!AB98</f>
        <v>28</v>
      </c>
      <c r="AC10" s="228">
        <f>SZAK!AC98</f>
        <v>196</v>
      </c>
      <c r="AD10" s="228">
        <f>SZAK!AD98</f>
        <v>17</v>
      </c>
      <c r="AE10" s="228" t="s">
        <v>22</v>
      </c>
      <c r="AF10" s="228">
        <f>SZAK!AF98</f>
        <v>26</v>
      </c>
      <c r="AG10" s="228">
        <f>SZAK!AG98</f>
        <v>122</v>
      </c>
      <c r="AH10" s="228">
        <f>SZAK!AH98</f>
        <v>14</v>
      </c>
      <c r="AI10" s="228" t="s">
        <v>22</v>
      </c>
      <c r="AJ10" s="228">
        <f>SZAK!AJ98</f>
        <v>710</v>
      </c>
      <c r="AK10" s="228">
        <f>SZAK!AK98</f>
        <v>1724</v>
      </c>
      <c r="AL10" s="228">
        <f>SZAK!AL98</f>
        <v>172</v>
      </c>
      <c r="AM10" s="228">
        <f>SUM(AJ10,AK10)</f>
        <v>2434</v>
      </c>
      <c r="AN10" s="845"/>
      <c r="AO10" s="864"/>
      <c r="AP10" s="868"/>
    </row>
    <row r="11" spans="1:42" s="3" customFormat="1" ht="15.75" customHeight="1" x14ac:dyDescent="0.2">
      <c r="A11" s="267" t="s">
        <v>3</v>
      </c>
      <c r="B11" s="450"/>
      <c r="C11" s="451" t="s">
        <v>124</v>
      </c>
      <c r="D11" s="452"/>
      <c r="E11" s="452"/>
      <c r="F11" s="453"/>
      <c r="G11" s="454"/>
      <c r="H11" s="452"/>
      <c r="I11" s="452"/>
      <c r="J11" s="453"/>
      <c r="K11" s="454"/>
      <c r="L11" s="452"/>
      <c r="M11" s="452"/>
      <c r="N11" s="453"/>
      <c r="O11" s="454"/>
      <c r="P11" s="452"/>
      <c r="Q11" s="452"/>
      <c r="R11" s="453"/>
      <c r="S11" s="455"/>
      <c r="T11" s="452"/>
      <c r="U11" s="452"/>
      <c r="V11" s="453"/>
      <c r="W11" s="454"/>
      <c r="X11" s="452"/>
      <c r="Y11" s="452"/>
      <c r="Z11" s="453"/>
      <c r="AA11" s="454"/>
      <c r="AB11" s="452"/>
      <c r="AC11" s="452"/>
      <c r="AD11" s="453"/>
      <c r="AE11" s="454"/>
      <c r="AF11" s="452"/>
      <c r="AG11" s="452"/>
      <c r="AH11" s="453"/>
      <c r="AI11" s="454"/>
      <c r="AJ11" s="456"/>
      <c r="AK11" s="456"/>
      <c r="AL11" s="456"/>
      <c r="AM11" s="457"/>
      <c r="AN11" s="844"/>
      <c r="AO11" s="865"/>
      <c r="AP11" s="868"/>
    </row>
    <row r="12" spans="1:42" ht="15.75" customHeight="1" x14ac:dyDescent="0.2">
      <c r="A12" s="943" t="s">
        <v>556</v>
      </c>
      <c r="B12" s="115" t="s">
        <v>48</v>
      </c>
      <c r="C12" s="949" t="s">
        <v>557</v>
      </c>
      <c r="D12" s="138"/>
      <c r="E12" s="124"/>
      <c r="F12" s="120"/>
      <c r="G12" s="433"/>
      <c r="H12" s="138">
        <v>28</v>
      </c>
      <c r="I12" s="958">
        <v>28</v>
      </c>
      <c r="J12" s="120">
        <v>2</v>
      </c>
      <c r="K12" s="121" t="s">
        <v>66</v>
      </c>
      <c r="L12" s="124"/>
      <c r="M12" s="124"/>
      <c r="N12" s="120"/>
      <c r="O12" s="433"/>
      <c r="P12" s="138"/>
      <c r="Q12" s="124"/>
      <c r="R12" s="120"/>
      <c r="S12" s="121"/>
      <c r="T12" s="124"/>
      <c r="U12" s="124"/>
      <c r="V12" s="120"/>
      <c r="W12" s="121"/>
      <c r="X12" s="124"/>
      <c r="Y12" s="124"/>
      <c r="Z12" s="120"/>
      <c r="AA12" s="433"/>
      <c r="AB12" s="138"/>
      <c r="AC12" s="124"/>
      <c r="AD12" s="120"/>
      <c r="AE12" s="433"/>
      <c r="AF12" s="138"/>
      <c r="AG12" s="124"/>
      <c r="AH12" s="120"/>
      <c r="AI12" s="433"/>
      <c r="AJ12" s="234">
        <f>SUM(D12,H12,P12,T12,X12,AB12,AF12,L12)</f>
        <v>28</v>
      </c>
      <c r="AK12" s="119">
        <f>SUM(E12,I12,Q12,U12,Y12,AC12,AG12,M12)</f>
        <v>28</v>
      </c>
      <c r="AL12" s="203">
        <f>SUM(F12,J12,R12,V12,Z12,AD12,AH12,N12)</f>
        <v>2</v>
      </c>
      <c r="AM12" s="154">
        <f>SUM(AJ12,AK12)</f>
        <v>56</v>
      </c>
      <c r="AN12" s="984" t="s">
        <v>688</v>
      </c>
      <c r="AO12" s="866" t="s">
        <v>545</v>
      </c>
      <c r="AP12" s="867"/>
    </row>
    <row r="13" spans="1:42" ht="15.75" customHeight="1" x14ac:dyDescent="0.2">
      <c r="A13" s="946" t="s">
        <v>559</v>
      </c>
      <c r="B13" s="115" t="s">
        <v>48</v>
      </c>
      <c r="C13" s="953" t="s">
        <v>558</v>
      </c>
      <c r="D13" s="138"/>
      <c r="E13" s="124"/>
      <c r="F13" s="120"/>
      <c r="G13" s="433"/>
      <c r="H13" s="138"/>
      <c r="I13" s="124"/>
      <c r="J13" s="120"/>
      <c r="K13" s="121"/>
      <c r="L13" s="124"/>
      <c r="M13" s="124"/>
      <c r="N13" s="120"/>
      <c r="O13" s="433"/>
      <c r="P13" s="138"/>
      <c r="Q13" s="124"/>
      <c r="R13" s="120"/>
      <c r="S13" s="121"/>
      <c r="T13" s="124"/>
      <c r="U13" s="124"/>
      <c r="V13" s="178"/>
      <c r="W13" s="179"/>
      <c r="X13" s="445">
        <v>42</v>
      </c>
      <c r="Y13" s="445">
        <v>28</v>
      </c>
      <c r="Z13" s="120">
        <v>6</v>
      </c>
      <c r="AA13" s="720" t="s">
        <v>1</v>
      </c>
      <c r="AB13" s="124"/>
      <c r="AC13" s="124"/>
      <c r="AD13" s="120"/>
      <c r="AE13" s="433"/>
      <c r="AF13" s="138"/>
      <c r="AG13" s="124"/>
      <c r="AH13" s="120"/>
      <c r="AI13" s="433"/>
      <c r="AJ13" s="234">
        <f t="shared" ref="AJ13:AL25" si="0">SUM(D13,H13,P13,T13,X13,AB13,AF13,L13)</f>
        <v>42</v>
      </c>
      <c r="AK13" s="119">
        <f t="shared" si="0"/>
        <v>28</v>
      </c>
      <c r="AL13" s="203">
        <f t="shared" si="0"/>
        <v>6</v>
      </c>
      <c r="AM13" s="154">
        <f t="shared" ref="AM13:AM27" si="1">SUM(AJ13,AK13)</f>
        <v>70</v>
      </c>
      <c r="AN13" s="984" t="s">
        <v>688</v>
      </c>
      <c r="AO13" s="866" t="s">
        <v>579</v>
      </c>
      <c r="AP13" s="867"/>
    </row>
    <row r="14" spans="1:42" ht="12.75" x14ac:dyDescent="0.2">
      <c r="A14" s="946" t="s">
        <v>561</v>
      </c>
      <c r="B14" s="115" t="s">
        <v>48</v>
      </c>
      <c r="C14" s="953" t="s">
        <v>560</v>
      </c>
      <c r="D14" s="138"/>
      <c r="E14" s="124"/>
      <c r="F14" s="120"/>
      <c r="G14" s="433"/>
      <c r="H14" s="138"/>
      <c r="I14" s="124"/>
      <c r="J14" s="120"/>
      <c r="K14" s="121"/>
      <c r="L14" s="124"/>
      <c r="M14" s="124"/>
      <c r="N14" s="120"/>
      <c r="O14" s="433"/>
      <c r="P14" s="138"/>
      <c r="Q14" s="124"/>
      <c r="R14" s="120"/>
      <c r="S14" s="121"/>
      <c r="T14" s="124"/>
      <c r="U14" s="124"/>
      <c r="V14" s="178"/>
      <c r="W14" s="179"/>
      <c r="X14" s="124"/>
      <c r="Y14" s="124"/>
      <c r="Z14" s="120"/>
      <c r="AA14" s="433"/>
      <c r="AB14" s="138"/>
      <c r="AC14" s="124"/>
      <c r="AD14" s="120"/>
      <c r="AE14" s="433"/>
      <c r="AF14" s="721">
        <v>20</v>
      </c>
      <c r="AG14" s="445">
        <v>20</v>
      </c>
      <c r="AH14" s="446">
        <v>4</v>
      </c>
      <c r="AI14" s="754" t="s">
        <v>268</v>
      </c>
      <c r="AJ14" s="234">
        <f t="shared" si="0"/>
        <v>20</v>
      </c>
      <c r="AK14" s="119">
        <f t="shared" si="0"/>
        <v>20</v>
      </c>
      <c r="AL14" s="203">
        <f t="shared" si="0"/>
        <v>4</v>
      </c>
      <c r="AM14" s="154">
        <f t="shared" si="1"/>
        <v>40</v>
      </c>
      <c r="AN14" s="984" t="s">
        <v>688</v>
      </c>
      <c r="AO14" s="866" t="s">
        <v>367</v>
      </c>
      <c r="AP14" s="867"/>
    </row>
    <row r="15" spans="1:42" ht="12.75" x14ac:dyDescent="0.2">
      <c r="A15" s="946" t="s">
        <v>564</v>
      </c>
      <c r="B15" s="115" t="s">
        <v>48</v>
      </c>
      <c r="C15" s="953" t="s">
        <v>562</v>
      </c>
      <c r="D15" s="138"/>
      <c r="E15" s="124"/>
      <c r="F15" s="120"/>
      <c r="G15" s="433"/>
      <c r="H15" s="138"/>
      <c r="I15" s="124"/>
      <c r="J15" s="120"/>
      <c r="K15" s="121"/>
      <c r="L15" s="124"/>
      <c r="M15" s="124"/>
      <c r="N15" s="120"/>
      <c r="O15" s="433"/>
      <c r="P15" s="138"/>
      <c r="Q15" s="124"/>
      <c r="R15" s="120"/>
      <c r="S15" s="121"/>
      <c r="T15" s="721">
        <v>28</v>
      </c>
      <c r="U15" s="748">
        <v>14</v>
      </c>
      <c r="V15" s="749">
        <v>4</v>
      </c>
      <c r="W15" s="720" t="s">
        <v>66</v>
      </c>
      <c r="X15" s="124"/>
      <c r="Y15" s="124"/>
      <c r="Z15" s="120"/>
      <c r="AA15" s="433"/>
      <c r="AB15" s="138"/>
      <c r="AC15" s="124"/>
      <c r="AD15" s="120"/>
      <c r="AE15" s="433"/>
      <c r="AF15" s="138"/>
      <c r="AG15" s="124"/>
      <c r="AH15" s="120"/>
      <c r="AI15" s="433"/>
      <c r="AJ15" s="234">
        <f t="shared" si="0"/>
        <v>28</v>
      </c>
      <c r="AK15" s="119">
        <f t="shared" si="0"/>
        <v>14</v>
      </c>
      <c r="AL15" s="203">
        <f t="shared" si="0"/>
        <v>4</v>
      </c>
      <c r="AM15" s="154">
        <f t="shared" si="1"/>
        <v>42</v>
      </c>
      <c r="AN15" s="984" t="s">
        <v>688</v>
      </c>
      <c r="AO15" s="866" t="s">
        <v>580</v>
      </c>
      <c r="AP15" s="867"/>
    </row>
    <row r="16" spans="1:42" ht="12.75" x14ac:dyDescent="0.2">
      <c r="A16" s="946" t="s">
        <v>565</v>
      </c>
      <c r="B16" s="115" t="s">
        <v>48</v>
      </c>
      <c r="C16" s="972" t="s">
        <v>172</v>
      </c>
      <c r="D16" s="381"/>
      <c r="E16" s="381"/>
      <c r="F16" s="382"/>
      <c r="G16" s="383"/>
      <c r="H16" s="381"/>
      <c r="I16" s="381"/>
      <c r="J16" s="382"/>
      <c r="K16" s="384"/>
      <c r="L16" s="385"/>
      <c r="M16" s="381"/>
      <c r="N16" s="382"/>
      <c r="O16" s="383"/>
      <c r="P16" s="381"/>
      <c r="Q16" s="381"/>
      <c r="R16" s="382"/>
      <c r="S16" s="383"/>
      <c r="T16" s="381"/>
      <c r="U16" s="381"/>
      <c r="V16" s="382"/>
      <c r="W16" s="383"/>
      <c r="X16" s="722"/>
      <c r="Y16" s="722"/>
      <c r="Z16" s="723"/>
      <c r="AA16" s="724"/>
      <c r="AB16" s="722">
        <v>28</v>
      </c>
      <c r="AC16" s="722">
        <v>28</v>
      </c>
      <c r="AD16" s="723">
        <v>4</v>
      </c>
      <c r="AE16" s="724" t="s">
        <v>1</v>
      </c>
      <c r="AF16" s="381"/>
      <c r="AG16" s="381"/>
      <c r="AH16" s="382"/>
      <c r="AI16" s="383"/>
      <c r="AJ16" s="234">
        <f t="shared" si="0"/>
        <v>28</v>
      </c>
      <c r="AK16" s="119">
        <f t="shared" si="0"/>
        <v>28</v>
      </c>
      <c r="AL16" s="203">
        <f t="shared" si="0"/>
        <v>4</v>
      </c>
      <c r="AM16" s="154">
        <f t="shared" si="1"/>
        <v>56</v>
      </c>
      <c r="AN16" s="984" t="s">
        <v>688</v>
      </c>
      <c r="AO16" s="866" t="s">
        <v>580</v>
      </c>
      <c r="AP16" s="867"/>
    </row>
    <row r="17" spans="1:42" ht="15.75" customHeight="1" x14ac:dyDescent="0.2">
      <c r="A17" s="946" t="s">
        <v>566</v>
      </c>
      <c r="B17" s="115" t="s">
        <v>48</v>
      </c>
      <c r="C17" s="973" t="s">
        <v>244</v>
      </c>
      <c r="D17" s="138"/>
      <c r="E17" s="124"/>
      <c r="F17" s="120"/>
      <c r="G17" s="433"/>
      <c r="H17" s="138"/>
      <c r="I17" s="124"/>
      <c r="J17" s="120"/>
      <c r="K17" s="121"/>
      <c r="L17" s="124"/>
      <c r="M17" s="124"/>
      <c r="N17" s="120"/>
      <c r="O17" s="433"/>
      <c r="T17" s="445"/>
      <c r="U17" s="445"/>
      <c r="V17" s="446"/>
      <c r="W17" s="447"/>
      <c r="X17" s="124"/>
      <c r="Y17" s="124"/>
      <c r="Z17" s="120"/>
      <c r="AA17" s="433"/>
      <c r="AB17" s="445">
        <v>14</v>
      </c>
      <c r="AC17" s="445">
        <v>14</v>
      </c>
      <c r="AD17" s="446">
        <v>2</v>
      </c>
      <c r="AE17" s="447" t="s">
        <v>66</v>
      </c>
      <c r="AF17" s="138"/>
      <c r="AG17" s="124"/>
      <c r="AH17" s="120"/>
      <c r="AI17" s="433"/>
      <c r="AJ17" s="234">
        <f>SUM(D17,H17,AB17,T17,X17,AF17,L17)</f>
        <v>14</v>
      </c>
      <c r="AK17" s="119">
        <f>SUM(E17,I17,AC17,U17,Y17,AG17,M17)</f>
        <v>14</v>
      </c>
      <c r="AL17" s="203">
        <f>SUM(F17,J17,AD17,V17,Z17,AH17,N17)</f>
        <v>2</v>
      </c>
      <c r="AM17" s="154">
        <f t="shared" si="1"/>
        <v>28</v>
      </c>
      <c r="AN17" s="984" t="s">
        <v>688</v>
      </c>
      <c r="AO17" s="866" t="s">
        <v>580</v>
      </c>
      <c r="AP17" s="867"/>
    </row>
    <row r="18" spans="1:42" ht="15.75" customHeight="1" x14ac:dyDescent="0.2">
      <c r="A18" s="977" t="s">
        <v>136</v>
      </c>
      <c r="B18" s="115" t="s">
        <v>48</v>
      </c>
      <c r="C18" s="974" t="s">
        <v>137</v>
      </c>
      <c r="D18" s="138"/>
      <c r="E18" s="124"/>
      <c r="F18" s="120"/>
      <c r="G18" s="433"/>
      <c r="H18" s="138"/>
      <c r="I18" s="124"/>
      <c r="J18" s="120"/>
      <c r="K18" s="121"/>
      <c r="L18" s="124"/>
      <c r="M18" s="445">
        <v>42</v>
      </c>
      <c r="N18" s="446">
        <v>3</v>
      </c>
      <c r="O18" s="447" t="s">
        <v>67</v>
      </c>
      <c r="P18" s="138"/>
      <c r="Q18" s="445"/>
      <c r="R18" s="446"/>
      <c r="S18" s="447"/>
      <c r="T18" s="124"/>
      <c r="U18" s="124"/>
      <c r="V18" s="120"/>
      <c r="W18" s="433"/>
      <c r="X18" s="124"/>
      <c r="Y18" s="124"/>
      <c r="Z18" s="120"/>
      <c r="AA18" s="433"/>
      <c r="AB18" s="138"/>
      <c r="AC18" s="124"/>
      <c r="AD18" s="120"/>
      <c r="AE18" s="433"/>
      <c r="AF18" s="138"/>
      <c r="AG18" s="124"/>
      <c r="AH18" s="120"/>
      <c r="AI18" s="433"/>
      <c r="AJ18" s="234">
        <f t="shared" si="0"/>
        <v>0</v>
      </c>
      <c r="AK18" s="119">
        <f t="shared" si="0"/>
        <v>42</v>
      </c>
      <c r="AL18" s="203">
        <f t="shared" si="0"/>
        <v>3</v>
      </c>
      <c r="AM18" s="154">
        <f t="shared" si="1"/>
        <v>42</v>
      </c>
      <c r="AN18" s="984" t="s">
        <v>688</v>
      </c>
      <c r="AO18" s="877" t="s">
        <v>381</v>
      </c>
      <c r="AP18" s="867"/>
    </row>
    <row r="19" spans="1:42" ht="15.75" customHeight="1" x14ac:dyDescent="0.2">
      <c r="A19" s="1095" t="s">
        <v>569</v>
      </c>
      <c r="B19" s="115" t="s">
        <v>48</v>
      </c>
      <c r="C19" s="1094" t="s">
        <v>269</v>
      </c>
      <c r="D19" s="138"/>
      <c r="E19" s="124"/>
      <c r="F19" s="120"/>
      <c r="G19" s="433"/>
      <c r="H19" s="138"/>
      <c r="I19" s="124"/>
      <c r="J19" s="120"/>
      <c r="K19" s="121"/>
      <c r="L19" s="124"/>
      <c r="M19" s="124"/>
      <c r="N19" s="120"/>
      <c r="O19" s="433"/>
      <c r="P19" s="138">
        <v>14</v>
      </c>
      <c r="Q19" s="124">
        <v>56</v>
      </c>
      <c r="R19" s="120">
        <v>5</v>
      </c>
      <c r="S19" s="121" t="s">
        <v>66</v>
      </c>
      <c r="T19" s="124"/>
      <c r="U19" s="124"/>
      <c r="V19" s="120"/>
      <c r="W19" s="121"/>
      <c r="X19" s="124"/>
      <c r="Y19" s="124"/>
      <c r="Z19" s="120"/>
      <c r="AA19" s="433"/>
      <c r="AB19" s="138"/>
      <c r="AC19" s="124"/>
      <c r="AD19" s="120"/>
      <c r="AE19" s="433"/>
      <c r="AF19" s="138"/>
      <c r="AG19" s="124"/>
      <c r="AH19" s="120"/>
      <c r="AI19" s="433"/>
      <c r="AJ19" s="234">
        <f t="shared" si="0"/>
        <v>14</v>
      </c>
      <c r="AK19" s="119">
        <f t="shared" si="0"/>
        <v>56</v>
      </c>
      <c r="AL19" s="203">
        <f t="shared" si="0"/>
        <v>5</v>
      </c>
      <c r="AM19" s="154">
        <f t="shared" si="1"/>
        <v>70</v>
      </c>
      <c r="AN19" s="984" t="s">
        <v>689</v>
      </c>
      <c r="AO19" s="1093" t="s">
        <v>783</v>
      </c>
      <c r="AP19" s="867"/>
    </row>
    <row r="20" spans="1:42" ht="15.75" customHeight="1" x14ac:dyDescent="0.2">
      <c r="A20" s="977" t="s">
        <v>570</v>
      </c>
      <c r="B20" s="115" t="s">
        <v>48</v>
      </c>
      <c r="C20" s="974" t="s">
        <v>270</v>
      </c>
      <c r="D20" s="138"/>
      <c r="E20" s="124"/>
      <c r="F20" s="120"/>
      <c r="G20" s="433"/>
      <c r="H20" s="138"/>
      <c r="I20" s="124"/>
      <c r="J20" s="120"/>
      <c r="K20" s="121"/>
      <c r="L20" s="124"/>
      <c r="M20" s="124"/>
      <c r="N20" s="120"/>
      <c r="O20" s="433"/>
      <c r="P20" s="138"/>
      <c r="Q20" s="124"/>
      <c r="R20" s="120"/>
      <c r="S20" s="121"/>
      <c r="T20" s="124"/>
      <c r="U20" s="124">
        <v>28</v>
      </c>
      <c r="V20" s="120">
        <v>2</v>
      </c>
      <c r="W20" s="121" t="s">
        <v>66</v>
      </c>
      <c r="X20" s="124"/>
      <c r="Y20" s="124"/>
      <c r="Z20" s="120"/>
      <c r="AA20" s="433"/>
      <c r="AB20" s="138"/>
      <c r="AC20" s="124"/>
      <c r="AD20" s="120"/>
      <c r="AE20" s="433"/>
      <c r="AF20" s="138"/>
      <c r="AG20" s="124"/>
      <c r="AH20" s="120"/>
      <c r="AI20" s="433"/>
      <c r="AJ20" s="234">
        <f t="shared" ref="AJ20" si="2">SUM(D20,H20,P20,T20,X20,AB20,AF20,L20)</f>
        <v>0</v>
      </c>
      <c r="AK20" s="119">
        <f t="shared" ref="AK20" si="3">SUM(E20,I20,Q20,U20,Y20,AC20,AG20,M20)</f>
        <v>28</v>
      </c>
      <c r="AL20" s="203">
        <f t="shared" ref="AL20" si="4">SUM(F20,J20,R20,V20,Z20,AD20,AH20,N20)</f>
        <v>2</v>
      </c>
      <c r="AM20" s="154">
        <f t="shared" ref="AM20" si="5">SUM(AJ20,AK20)</f>
        <v>28</v>
      </c>
      <c r="AN20" s="984" t="s">
        <v>689</v>
      </c>
      <c r="AO20" s="866" t="s">
        <v>581</v>
      </c>
      <c r="AP20" s="867"/>
    </row>
    <row r="21" spans="1:42" ht="15.75" customHeight="1" x14ac:dyDescent="0.2">
      <c r="A21" s="977" t="s">
        <v>73</v>
      </c>
      <c r="B21" s="115" t="s">
        <v>48</v>
      </c>
      <c r="C21" s="974" t="s">
        <v>138</v>
      </c>
      <c r="D21" s="138"/>
      <c r="E21" s="237"/>
      <c r="F21" s="136"/>
      <c r="G21" s="433"/>
      <c r="H21" s="138"/>
      <c r="I21" s="237"/>
      <c r="J21" s="136"/>
      <c r="K21" s="238"/>
      <c r="L21" s="237"/>
      <c r="M21" s="237"/>
      <c r="N21" s="136"/>
      <c r="O21" s="433"/>
      <c r="P21" s="138"/>
      <c r="Q21" s="237"/>
      <c r="R21" s="136"/>
      <c r="S21" s="238"/>
      <c r="T21" s="237"/>
      <c r="U21" s="237"/>
      <c r="V21" s="136"/>
      <c r="W21" s="238"/>
      <c r="X21" s="237"/>
      <c r="Y21" s="237"/>
      <c r="Z21" s="136"/>
      <c r="AA21" s="433"/>
      <c r="AB21" s="138"/>
      <c r="AC21" s="237"/>
      <c r="AD21" s="136"/>
      <c r="AE21" s="433"/>
      <c r="AF21" s="138"/>
      <c r="AG21" s="237">
        <v>10</v>
      </c>
      <c r="AH21" s="448">
        <v>2</v>
      </c>
      <c r="AI21" s="433" t="s">
        <v>66</v>
      </c>
      <c r="AJ21" s="234">
        <f>AJ22</f>
        <v>14</v>
      </c>
      <c r="AK21" s="239">
        <f>AK22</f>
        <v>14</v>
      </c>
      <c r="AL21" s="234">
        <f t="shared" si="0"/>
        <v>2</v>
      </c>
      <c r="AM21" s="240">
        <f>SUM(AJ21,AK21)</f>
        <v>28</v>
      </c>
      <c r="AN21" s="984" t="s">
        <v>718</v>
      </c>
      <c r="AO21" s="1072" t="s">
        <v>694</v>
      </c>
      <c r="AP21" s="867"/>
    </row>
    <row r="22" spans="1:42" ht="15.75" customHeight="1" x14ac:dyDescent="0.2">
      <c r="A22" s="977" t="s">
        <v>567</v>
      </c>
      <c r="B22" s="432" t="s">
        <v>48</v>
      </c>
      <c r="C22" s="975" t="s">
        <v>568</v>
      </c>
      <c r="D22" s="725"/>
      <c r="E22" s="726"/>
      <c r="F22" s="727"/>
      <c r="G22" s="728"/>
      <c r="H22" s="725"/>
      <c r="I22" s="726"/>
      <c r="J22" s="727"/>
      <c r="K22" s="729"/>
      <c r="L22" s="726"/>
      <c r="M22" s="726"/>
      <c r="N22" s="727"/>
      <c r="O22" s="728"/>
      <c r="P22" s="725"/>
      <c r="Q22" s="726"/>
      <c r="R22" s="727"/>
      <c r="S22" s="729"/>
      <c r="T22" s="726"/>
      <c r="U22" s="726"/>
      <c r="V22" s="730"/>
      <c r="W22" s="731"/>
      <c r="X22" s="859"/>
      <c r="Y22" s="726"/>
      <c r="Z22" s="727"/>
      <c r="AA22" s="728"/>
      <c r="AB22" s="732">
        <v>14</v>
      </c>
      <c r="AC22" s="733">
        <v>14</v>
      </c>
      <c r="AD22" s="734">
        <v>2</v>
      </c>
      <c r="AE22" s="728" t="s">
        <v>66</v>
      </c>
      <c r="AF22" s="725"/>
      <c r="AG22" s="726"/>
      <c r="AH22" s="734"/>
      <c r="AI22" s="860"/>
      <c r="AJ22" s="735">
        <f>SUM(D22,H22,P22,T22,X22,AB22,AF22,L22)</f>
        <v>14</v>
      </c>
      <c r="AK22" s="736">
        <f>SUM(E22,I22,Q22,U22,Y22,AC22,AG22,M22)</f>
        <v>14</v>
      </c>
      <c r="AL22" s="735">
        <f>SUM(F21,J21,R21,V21,Z21,AD21,AH21,N21)</f>
        <v>2</v>
      </c>
      <c r="AM22" s="737">
        <f>SUM(AJ22,AK22)</f>
        <v>28</v>
      </c>
      <c r="AN22" s="984" t="s">
        <v>688</v>
      </c>
      <c r="AO22" s="866" t="s">
        <v>371</v>
      </c>
      <c r="AP22" s="867"/>
    </row>
    <row r="23" spans="1:42" ht="15.75" customHeight="1" x14ac:dyDescent="0.2">
      <c r="A23" s="947" t="s">
        <v>44</v>
      </c>
      <c r="B23" s="115" t="s">
        <v>48</v>
      </c>
      <c r="C23" s="956" t="s">
        <v>56</v>
      </c>
      <c r="D23" s="124"/>
      <c r="E23" s="124"/>
      <c r="F23" s="120"/>
      <c r="G23" s="308"/>
      <c r="H23" s="172"/>
      <c r="I23" s="124"/>
      <c r="J23" s="120"/>
      <c r="K23" s="121"/>
      <c r="L23" s="124"/>
      <c r="M23" s="124"/>
      <c r="N23" s="120"/>
      <c r="O23" s="176"/>
      <c r="P23" s="172"/>
      <c r="Q23" s="124"/>
      <c r="R23" s="120"/>
      <c r="S23" s="121"/>
      <c r="T23" s="124"/>
      <c r="U23" s="124"/>
      <c r="V23" s="449"/>
      <c r="W23" s="187"/>
      <c r="X23" s="138">
        <v>14</v>
      </c>
      <c r="Y23" s="124">
        <v>42</v>
      </c>
      <c r="Z23" s="178">
        <v>4</v>
      </c>
      <c r="AA23" s="187" t="s">
        <v>242</v>
      </c>
      <c r="AB23" s="138"/>
      <c r="AC23" s="124"/>
      <c r="AD23" s="178"/>
      <c r="AE23" s="187"/>
      <c r="AF23" s="138"/>
      <c r="AG23" s="124"/>
      <c r="AH23" s="178"/>
      <c r="AI23" s="860"/>
      <c r="AJ23" s="234">
        <f t="shared" si="0"/>
        <v>14</v>
      </c>
      <c r="AK23" s="119">
        <f t="shared" si="0"/>
        <v>42</v>
      </c>
      <c r="AL23" s="203">
        <f t="shared" si="0"/>
        <v>4</v>
      </c>
      <c r="AM23" s="154">
        <f t="shared" si="1"/>
        <v>56</v>
      </c>
      <c r="AN23" s="984" t="s">
        <v>688</v>
      </c>
      <c r="AO23" s="866" t="s">
        <v>371</v>
      </c>
      <c r="AP23" s="867"/>
    </row>
    <row r="24" spans="1:42" ht="15.75" customHeight="1" x14ac:dyDescent="0.2">
      <c r="A24" s="947" t="s">
        <v>42</v>
      </c>
      <c r="B24" s="115" t="s">
        <v>48</v>
      </c>
      <c r="C24" s="956" t="s">
        <v>43</v>
      </c>
      <c r="D24" s="124"/>
      <c r="E24" s="124"/>
      <c r="F24" s="120"/>
      <c r="G24" s="308"/>
      <c r="H24" s="172"/>
      <c r="I24" s="124"/>
      <c r="J24" s="120"/>
      <c r="K24" s="121"/>
      <c r="L24" s="124"/>
      <c r="M24" s="124"/>
      <c r="N24" s="120"/>
      <c r="O24" s="176"/>
      <c r="P24" s="172"/>
      <c r="Q24" s="124"/>
      <c r="R24" s="120"/>
      <c r="S24" s="121"/>
      <c r="T24" s="124"/>
      <c r="U24" s="124"/>
      <c r="V24" s="178"/>
      <c r="W24" s="179"/>
      <c r="X24" s="124"/>
      <c r="Y24" s="124"/>
      <c r="Z24" s="120"/>
      <c r="AA24" s="187"/>
      <c r="AB24" s="138">
        <v>28</v>
      </c>
      <c r="AC24" s="124">
        <v>56</v>
      </c>
      <c r="AD24" s="120">
        <v>6</v>
      </c>
      <c r="AE24" s="121" t="s">
        <v>102</v>
      </c>
      <c r="AF24" s="124"/>
      <c r="AG24" s="124"/>
      <c r="AH24" s="120"/>
      <c r="AI24" s="121"/>
      <c r="AJ24" s="242">
        <f t="shared" si="0"/>
        <v>28</v>
      </c>
      <c r="AK24" s="234">
        <f t="shared" si="0"/>
        <v>56</v>
      </c>
      <c r="AL24" s="243">
        <f t="shared" si="0"/>
        <v>6</v>
      </c>
      <c r="AM24" s="244">
        <f t="shared" si="1"/>
        <v>84</v>
      </c>
      <c r="AN24" s="984" t="s">
        <v>688</v>
      </c>
      <c r="AO24" s="866" t="s">
        <v>371</v>
      </c>
      <c r="AP24" s="867"/>
    </row>
    <row r="25" spans="1:42" ht="15.75" customHeight="1" x14ac:dyDescent="0.2">
      <c r="A25" s="947" t="s">
        <v>57</v>
      </c>
      <c r="B25" s="115" t="s">
        <v>48</v>
      </c>
      <c r="C25" s="949" t="s">
        <v>45</v>
      </c>
      <c r="D25" s="124"/>
      <c r="E25" s="124"/>
      <c r="F25" s="120"/>
      <c r="G25" s="308"/>
      <c r="H25" s="172"/>
      <c r="I25" s="124"/>
      <c r="J25" s="120"/>
      <c r="K25" s="121"/>
      <c r="L25" s="124"/>
      <c r="M25" s="124"/>
      <c r="N25" s="120"/>
      <c r="O25" s="176"/>
      <c r="P25" s="172"/>
      <c r="Q25" s="124"/>
      <c r="R25" s="120"/>
      <c r="S25" s="121"/>
      <c r="T25" s="124"/>
      <c r="U25" s="124"/>
      <c r="V25" s="178"/>
      <c r="W25" s="179"/>
      <c r="X25" s="124"/>
      <c r="Y25" s="124"/>
      <c r="Z25" s="120"/>
      <c r="AA25" s="121"/>
      <c r="AB25" s="124"/>
      <c r="AC25" s="124"/>
      <c r="AD25" s="120"/>
      <c r="AE25" s="121"/>
      <c r="AF25" s="445">
        <v>20</v>
      </c>
      <c r="AG25" s="124">
        <v>20</v>
      </c>
      <c r="AH25" s="446">
        <v>3</v>
      </c>
      <c r="AI25" s="753" t="s">
        <v>268</v>
      </c>
      <c r="AJ25" s="242">
        <f t="shared" si="0"/>
        <v>20</v>
      </c>
      <c r="AK25" s="247">
        <f t="shared" si="0"/>
        <v>20</v>
      </c>
      <c r="AL25" s="247">
        <f t="shared" si="0"/>
        <v>3</v>
      </c>
      <c r="AM25" s="248">
        <f t="shared" si="1"/>
        <v>40</v>
      </c>
      <c r="AN25" s="984" t="s">
        <v>688</v>
      </c>
      <c r="AO25" s="866" t="s">
        <v>371</v>
      </c>
      <c r="AP25" s="867"/>
    </row>
    <row r="26" spans="1:42" ht="15.75" customHeight="1" x14ac:dyDescent="0.2">
      <c r="A26" s="978" t="s">
        <v>594</v>
      </c>
      <c r="B26" s="115" t="s">
        <v>48</v>
      </c>
      <c r="C26" s="976" t="s">
        <v>593</v>
      </c>
      <c r="D26" s="738"/>
      <c r="E26" s="739"/>
      <c r="F26" s="740"/>
      <c r="G26" s="741"/>
      <c r="H26" s="739"/>
      <c r="I26" s="739"/>
      <c r="J26" s="740"/>
      <c r="K26" s="742"/>
      <c r="L26" s="738"/>
      <c r="M26" s="739">
        <v>28</v>
      </c>
      <c r="N26" s="740">
        <v>2</v>
      </c>
      <c r="O26" s="741" t="s">
        <v>67</v>
      </c>
      <c r="P26" s="739"/>
      <c r="Q26" s="739"/>
      <c r="R26" s="740"/>
      <c r="S26" s="742"/>
      <c r="T26" s="738"/>
      <c r="U26" s="739"/>
      <c r="V26" s="740"/>
      <c r="W26" s="742"/>
      <c r="X26" s="738"/>
      <c r="Y26" s="739"/>
      <c r="Z26" s="740"/>
      <c r="AA26" s="742"/>
      <c r="AB26" s="738"/>
      <c r="AC26" s="739"/>
      <c r="AD26" s="740"/>
      <c r="AE26" s="742"/>
      <c r="AF26" s="738"/>
      <c r="AG26" s="739"/>
      <c r="AH26" s="740"/>
      <c r="AI26" s="742"/>
      <c r="AJ26" s="743">
        <f t="shared" ref="AJ26:AJ27" si="6">SUM(D26,H26,P26,T26,X26,AB26,AF26,L26)</f>
        <v>0</v>
      </c>
      <c r="AK26" s="247">
        <f t="shared" ref="AK26" si="7">SUM(E26,I26,Q26,U26,Y26,AC26,AG26,M26)</f>
        <v>28</v>
      </c>
      <c r="AL26" s="247">
        <f t="shared" ref="AL26" si="8">SUM(F26,J26,R26,V26,Z26,AD26,AH26,N26)</f>
        <v>2</v>
      </c>
      <c r="AM26" s="248">
        <f t="shared" ref="AM26" si="9">SUM(AJ26,AK26)</f>
        <v>28</v>
      </c>
      <c r="AN26" s="984" t="s">
        <v>688</v>
      </c>
      <c r="AO26" s="866" t="s">
        <v>367</v>
      </c>
      <c r="AP26" s="867"/>
    </row>
    <row r="27" spans="1:42" s="3" customFormat="1" ht="15.75" customHeight="1" x14ac:dyDescent="0.2">
      <c r="A27" s="979" t="s">
        <v>571</v>
      </c>
      <c r="B27" s="115" t="s">
        <v>48</v>
      </c>
      <c r="C27" s="976" t="s">
        <v>574</v>
      </c>
      <c r="D27" s="385"/>
      <c r="E27" s="381"/>
      <c r="F27" s="382"/>
      <c r="G27" s="383"/>
      <c r="H27" s="381"/>
      <c r="I27" s="381"/>
      <c r="J27" s="382"/>
      <c r="K27" s="384"/>
      <c r="L27" s="385"/>
      <c r="M27" s="381"/>
      <c r="N27" s="382"/>
      <c r="O27" s="383"/>
      <c r="P27" s="381"/>
      <c r="Q27" s="381"/>
      <c r="R27" s="382"/>
      <c r="S27" s="384"/>
      <c r="T27" s="385"/>
      <c r="U27" s="381"/>
      <c r="V27" s="382"/>
      <c r="W27" s="384"/>
      <c r="X27" s="385"/>
      <c r="Y27" s="381">
        <v>28</v>
      </c>
      <c r="Z27" s="382">
        <v>2</v>
      </c>
      <c r="AA27" s="384" t="s">
        <v>67</v>
      </c>
      <c r="AB27" s="385"/>
      <c r="AC27" s="381"/>
      <c r="AD27" s="382"/>
      <c r="AE27" s="384"/>
      <c r="AF27" s="385"/>
      <c r="AG27" s="381"/>
      <c r="AH27" s="382"/>
      <c r="AI27" s="384"/>
      <c r="AJ27" s="242">
        <f t="shared" si="6"/>
        <v>0</v>
      </c>
      <c r="AK27" s="247">
        <f t="shared" ref="AK27" si="10">SUM(E27,I27,Q27,U27,Y27,AC27,AG27,M27)</f>
        <v>28</v>
      </c>
      <c r="AL27" s="250">
        <f t="shared" ref="AL27" si="11">SUM(F27,J27,R27,V27,Z27,AD27,AH27,N27)</f>
        <v>2</v>
      </c>
      <c r="AM27" s="244">
        <f t="shared" si="1"/>
        <v>28</v>
      </c>
      <c r="AN27" s="984" t="s">
        <v>718</v>
      </c>
      <c r="AO27" s="866" t="s">
        <v>575</v>
      </c>
      <c r="AP27" s="868"/>
    </row>
    <row r="28" spans="1:42" s="3" customFormat="1" ht="15.75" customHeight="1" x14ac:dyDescent="0.2">
      <c r="A28" s="979" t="s">
        <v>572</v>
      </c>
      <c r="B28" s="115" t="s">
        <v>48</v>
      </c>
      <c r="C28" s="954" t="s">
        <v>573</v>
      </c>
      <c r="D28" s="385"/>
      <c r="E28" s="381"/>
      <c r="F28" s="382"/>
      <c r="G28" s="383"/>
      <c r="H28" s="381"/>
      <c r="I28" s="381"/>
      <c r="J28" s="382"/>
      <c r="K28" s="384"/>
      <c r="L28" s="385"/>
      <c r="M28" s="381"/>
      <c r="N28" s="382"/>
      <c r="O28" s="383"/>
      <c r="P28" s="381"/>
      <c r="Q28" s="381"/>
      <c r="R28" s="382"/>
      <c r="S28" s="384"/>
      <c r="T28" s="385"/>
      <c r="U28" s="381"/>
      <c r="V28" s="382"/>
      <c r="W28" s="384"/>
      <c r="X28" s="385"/>
      <c r="Y28" s="381"/>
      <c r="Z28" s="382"/>
      <c r="AA28" s="384"/>
      <c r="AB28" s="385"/>
      <c r="AC28" s="381"/>
      <c r="AD28" s="382"/>
      <c r="AE28" s="384"/>
      <c r="AF28" s="385"/>
      <c r="AG28" s="722">
        <v>20</v>
      </c>
      <c r="AH28" s="382">
        <v>2</v>
      </c>
      <c r="AI28" s="384" t="s">
        <v>67</v>
      </c>
      <c r="AJ28" s="234">
        <f t="shared" ref="AJ28" si="12">SUM(D28,H28,P28,T28,X28,AB28,AF28,L28)</f>
        <v>0</v>
      </c>
      <c r="AK28" s="251">
        <f t="shared" ref="AK28" si="13">SUM(E28,I28,Q28,U28,Y28,AC28,AG28,M28)</f>
        <v>20</v>
      </c>
      <c r="AL28" s="252">
        <f t="shared" ref="AL28" si="14">SUM(F28,J28,R28,V28,Z28,AD28,AH28,N28)</f>
        <v>2</v>
      </c>
      <c r="AM28" s="191">
        <f t="shared" ref="AM28" si="15">SUM(AJ28,AK28)</f>
        <v>20</v>
      </c>
      <c r="AN28" s="984" t="s">
        <v>688</v>
      </c>
      <c r="AO28" s="866" t="s">
        <v>367</v>
      </c>
      <c r="AP28" s="868"/>
    </row>
    <row r="29" spans="1:42" s="3" customFormat="1" ht="15.75" customHeight="1" thickBot="1" x14ac:dyDescent="0.25">
      <c r="A29" s="253"/>
      <c r="B29" s="254"/>
      <c r="C29" s="150" t="s">
        <v>125</v>
      </c>
      <c r="D29" s="255">
        <f>SUM(D12:D28)</f>
        <v>0</v>
      </c>
      <c r="E29" s="256">
        <f>SUM(E12:E28)</f>
        <v>0</v>
      </c>
      <c r="F29" s="256">
        <f>SUM(F12:F28)</f>
        <v>0</v>
      </c>
      <c r="G29" s="257"/>
      <c r="H29" s="256">
        <f>SUM(H12:H28)</f>
        <v>28</v>
      </c>
      <c r="I29" s="256">
        <f>SUM(I12:I28)</f>
        <v>28</v>
      </c>
      <c r="J29" s="256">
        <f>SUM(J12:J28)</f>
        <v>2</v>
      </c>
      <c r="K29" s="257"/>
      <c r="L29" s="255">
        <f>SUM(L12:L28)</f>
        <v>0</v>
      </c>
      <c r="M29" s="256">
        <f>SUM(M12:M28)</f>
        <v>70</v>
      </c>
      <c r="N29" s="256">
        <f>SUM(N12:N28)</f>
        <v>5</v>
      </c>
      <c r="O29" s="257"/>
      <c r="P29" s="256">
        <f>SUM(P12:P28)</f>
        <v>14</v>
      </c>
      <c r="Q29" s="256">
        <f>SUM(Q12:Q28)</f>
        <v>56</v>
      </c>
      <c r="R29" s="256">
        <f>SUM(R12:R28)</f>
        <v>5</v>
      </c>
      <c r="S29" s="257"/>
      <c r="T29" s="256">
        <f>SUM(T12:T28)</f>
        <v>28</v>
      </c>
      <c r="U29" s="256">
        <f>SUM(U12:U28)</f>
        <v>42</v>
      </c>
      <c r="V29" s="256">
        <f>SUM(V12:V28)</f>
        <v>6</v>
      </c>
      <c r="W29" s="257"/>
      <c r="X29" s="256">
        <f>SUM(X12:X28)</f>
        <v>56</v>
      </c>
      <c r="Y29" s="256">
        <f>SUM(Y12:Y28)</f>
        <v>98</v>
      </c>
      <c r="Z29" s="256">
        <f>SUM(Z12:Z28)</f>
        <v>12</v>
      </c>
      <c r="AA29" s="257"/>
      <c r="AB29" s="255">
        <f>SUM(AB12:AB28)</f>
        <v>84</v>
      </c>
      <c r="AC29" s="256">
        <f>SUM(AC12:AC28)</f>
        <v>112</v>
      </c>
      <c r="AD29" s="256">
        <f>SUM(AD12:AD28)</f>
        <v>14</v>
      </c>
      <c r="AE29" s="257"/>
      <c r="AF29" s="255">
        <f>SUM(AF12:AF28)</f>
        <v>40</v>
      </c>
      <c r="AG29" s="256">
        <f>SUM(AG12:AG28)</f>
        <v>70</v>
      </c>
      <c r="AH29" s="256">
        <f>SUM(AH12:AH28)</f>
        <v>11</v>
      </c>
      <c r="AI29" s="257"/>
      <c r="AJ29" s="258">
        <f>SUM(AJ12:AJ28)</f>
        <v>264</v>
      </c>
      <c r="AK29" s="259">
        <f>SUM(AK12:AK28)</f>
        <v>480</v>
      </c>
      <c r="AL29" s="259">
        <f>SUM(AL12:AL28)</f>
        <v>55</v>
      </c>
      <c r="AM29" s="260">
        <f>SUM(AM12:AM28)</f>
        <v>744</v>
      </c>
      <c r="AN29" s="871"/>
      <c r="AO29" s="872"/>
      <c r="AP29" s="868"/>
    </row>
    <row r="30" spans="1:42" s="3" customFormat="1" ht="15.75" customHeight="1" thickBot="1" x14ac:dyDescent="0.25">
      <c r="A30" s="261"/>
      <c r="B30" s="262"/>
      <c r="C30" s="227" t="s">
        <v>84</v>
      </c>
      <c r="D30" s="263">
        <f>D10+D29</f>
        <v>206</v>
      </c>
      <c r="E30" s="228">
        <f>E10+E29</f>
        <v>330</v>
      </c>
      <c r="F30" s="228">
        <f>F10+F29</f>
        <v>30</v>
      </c>
      <c r="G30" s="264" t="s">
        <v>22</v>
      </c>
      <c r="H30" s="228">
        <f>H10+H29</f>
        <v>84</v>
      </c>
      <c r="I30" s="228">
        <f>I10+I29</f>
        <v>280</v>
      </c>
      <c r="J30" s="228">
        <f>J10+J29</f>
        <v>29</v>
      </c>
      <c r="K30" s="264" t="s">
        <v>22</v>
      </c>
      <c r="L30" s="228">
        <f>L10+L29</f>
        <v>98</v>
      </c>
      <c r="M30" s="228">
        <f>M10+M29</f>
        <v>294</v>
      </c>
      <c r="N30" s="228">
        <f>N10+N29</f>
        <v>27</v>
      </c>
      <c r="O30" s="264" t="s">
        <v>22</v>
      </c>
      <c r="P30" s="228">
        <f>P10+P29</f>
        <v>98</v>
      </c>
      <c r="Q30" s="228">
        <f>Q10+Q29</f>
        <v>308</v>
      </c>
      <c r="R30" s="228">
        <f>R10+R29</f>
        <v>28</v>
      </c>
      <c r="S30" s="264" t="s">
        <v>22</v>
      </c>
      <c r="T30" s="228">
        <f>T10+T29</f>
        <v>168</v>
      </c>
      <c r="U30" s="228">
        <f>U10+U29</f>
        <v>238</v>
      </c>
      <c r="V30" s="228">
        <f>V10+V29</f>
        <v>30</v>
      </c>
      <c r="W30" s="264" t="s">
        <v>22</v>
      </c>
      <c r="X30" s="228">
        <f>SUM(X29,X10)</f>
        <v>128</v>
      </c>
      <c r="Y30" s="228">
        <f>Y10+Y29</f>
        <v>250</v>
      </c>
      <c r="Z30" s="228">
        <f>Z10+Z29</f>
        <v>27</v>
      </c>
      <c r="AA30" s="264" t="s">
        <v>22</v>
      </c>
      <c r="AB30" s="228">
        <f>SUM(AB29,AB10)</f>
        <v>112</v>
      </c>
      <c r="AC30" s="228">
        <f>AC10+AC29</f>
        <v>308</v>
      </c>
      <c r="AD30" s="228">
        <f>AD10+AD29</f>
        <v>31</v>
      </c>
      <c r="AE30" s="264" t="s">
        <v>22</v>
      </c>
      <c r="AF30" s="263">
        <f>AF10+AF29</f>
        <v>66</v>
      </c>
      <c r="AG30" s="228">
        <f>AG10+AG29</f>
        <v>192</v>
      </c>
      <c r="AH30" s="228">
        <f>AH10+AH29</f>
        <v>25</v>
      </c>
      <c r="AI30" s="264" t="s">
        <v>22</v>
      </c>
      <c r="AJ30" s="263">
        <f>SUM(AJ10,AJ29)</f>
        <v>974</v>
      </c>
      <c r="AK30" s="265">
        <f>SUM(AK29,AK10)</f>
        <v>2204</v>
      </c>
      <c r="AL30" s="265">
        <f>SUM(AL10,AL29)</f>
        <v>227</v>
      </c>
      <c r="AM30" s="266">
        <f t="shared" ref="AM30" si="16">SUM(AJ30,AK30)</f>
        <v>3178</v>
      </c>
      <c r="AN30" s="873"/>
      <c r="AO30" s="874"/>
      <c r="AP30" s="868"/>
    </row>
    <row r="31" spans="1:42" s="473" customFormat="1" ht="15.75" customHeight="1" thickTop="1" x14ac:dyDescent="0.2">
      <c r="A31" s="389"/>
      <c r="B31" s="667"/>
      <c r="C31" s="668" t="s">
        <v>122</v>
      </c>
      <c r="D31" s="1164"/>
      <c r="E31" s="1164"/>
      <c r="F31" s="1164"/>
      <c r="G31" s="1164"/>
      <c r="H31" s="1164"/>
      <c r="I31" s="1164"/>
      <c r="J31" s="1164"/>
      <c r="K31" s="1164"/>
      <c r="L31" s="1164"/>
      <c r="M31" s="1164"/>
      <c r="N31" s="1164"/>
      <c r="O31" s="1164"/>
      <c r="P31" s="1164"/>
      <c r="Q31" s="1164"/>
      <c r="R31" s="1164"/>
      <c r="S31" s="1164"/>
      <c r="T31" s="1164"/>
      <c r="U31" s="1164"/>
      <c r="V31" s="1164"/>
      <c r="W31" s="1164"/>
      <c r="X31" s="1164"/>
      <c r="Y31" s="1164"/>
      <c r="Z31" s="1164"/>
      <c r="AA31" s="1164"/>
      <c r="AB31" s="704"/>
      <c r="AC31" s="704"/>
      <c r="AD31" s="704"/>
      <c r="AE31" s="704"/>
      <c r="AF31" s="704"/>
      <c r="AG31" s="704"/>
      <c r="AH31" s="704"/>
      <c r="AI31" s="704"/>
      <c r="AJ31" s="1182"/>
      <c r="AK31" s="1182"/>
      <c r="AL31" s="1182"/>
      <c r="AM31" s="1183"/>
      <c r="AN31" s="875"/>
      <c r="AO31" s="876"/>
      <c r="AP31" s="869"/>
    </row>
    <row r="32" spans="1:42" s="223" customFormat="1" ht="15.75" customHeight="1" x14ac:dyDescent="0.2">
      <c r="A32" s="980" t="s">
        <v>577</v>
      </c>
      <c r="B32" s="458" t="s">
        <v>1</v>
      </c>
      <c r="C32" s="982" t="s">
        <v>25</v>
      </c>
      <c r="D32" s="459"/>
      <c r="E32" s="459"/>
      <c r="F32" s="460"/>
      <c r="G32" s="461"/>
      <c r="H32" s="459"/>
      <c r="I32" s="459"/>
      <c r="J32" s="460"/>
      <c r="K32" s="461"/>
      <c r="L32" s="459"/>
      <c r="M32" s="459"/>
      <c r="N32" s="460"/>
      <c r="O32" s="460"/>
      <c r="P32" s="459"/>
      <c r="Q32" s="459">
        <v>160</v>
      </c>
      <c r="R32" s="460">
        <v>5</v>
      </c>
      <c r="S32" s="461" t="s">
        <v>67</v>
      </c>
      <c r="T32" s="459"/>
      <c r="U32" s="459"/>
      <c r="V32" s="460"/>
      <c r="W32" s="460"/>
      <c r="X32" s="459"/>
      <c r="Y32" s="861"/>
      <c r="Z32" s="862"/>
      <c r="AA32" s="464"/>
      <c r="AB32" s="459"/>
      <c r="AC32" s="861"/>
      <c r="AD32" s="862"/>
      <c r="AE32" s="464"/>
      <c r="AF32" s="459"/>
      <c r="AG32" s="861"/>
      <c r="AH32" s="862"/>
      <c r="AI32" s="465"/>
      <c r="AJ32" s="670">
        <f t="shared" ref="AJ32:AK33" si="17">SUM(D32,H32,L32,P32,T32,X32)</f>
        <v>0</v>
      </c>
      <c r="AK32" s="670">
        <f t="shared" si="17"/>
        <v>160</v>
      </c>
      <c r="AL32" s="670">
        <f t="shared" ref="AL32:AL33" si="18">IF(J32+F32+N32+R32+V32+Z32=0,"",J32+F32+N32+R32+V32+Z32)</f>
        <v>5</v>
      </c>
      <c r="AM32" s="855">
        <f t="shared" ref="AM32:AM34" si="19">SUM(AJ32,AK32)</f>
        <v>160</v>
      </c>
      <c r="AN32" s="984" t="s">
        <v>688</v>
      </c>
      <c r="AO32" s="829" t="s">
        <v>546</v>
      </c>
      <c r="AP32" s="870"/>
    </row>
    <row r="33" spans="1:42" s="223" customFormat="1" ht="15.75" customHeight="1" x14ac:dyDescent="0.2">
      <c r="A33" s="981" t="s">
        <v>576</v>
      </c>
      <c r="B33" s="466" t="s">
        <v>1</v>
      </c>
      <c r="C33" s="983" t="s">
        <v>46</v>
      </c>
      <c r="D33" s="459"/>
      <c r="E33" s="459"/>
      <c r="F33" s="460"/>
      <c r="G33" s="467"/>
      <c r="H33" s="459"/>
      <c r="I33" s="459"/>
      <c r="J33" s="460"/>
      <c r="K33" s="467"/>
      <c r="L33" s="459"/>
      <c r="M33" s="459"/>
      <c r="N33" s="460"/>
      <c r="O33" s="460"/>
      <c r="P33" s="459"/>
      <c r="Q33" s="459"/>
      <c r="R33" s="460"/>
      <c r="S33" s="467"/>
      <c r="T33" s="459"/>
      <c r="U33" s="459"/>
      <c r="V33" s="460"/>
      <c r="W33" s="460"/>
      <c r="X33" s="459"/>
      <c r="Y33" s="462">
        <v>160</v>
      </c>
      <c r="Z33" s="463">
        <v>5</v>
      </c>
      <c r="AA33" s="468" t="s">
        <v>67</v>
      </c>
      <c r="AB33" s="459"/>
      <c r="AC33" s="462"/>
      <c r="AD33" s="463"/>
      <c r="AE33" s="468"/>
      <c r="AF33" s="459"/>
      <c r="AG33" s="462"/>
      <c r="AH33" s="463"/>
      <c r="AI33" s="469"/>
      <c r="AJ33" s="670">
        <f t="shared" si="17"/>
        <v>0</v>
      </c>
      <c r="AK33" s="670">
        <f t="shared" si="17"/>
        <v>160</v>
      </c>
      <c r="AL33" s="670">
        <f t="shared" si="18"/>
        <v>5</v>
      </c>
      <c r="AM33" s="855">
        <f t="shared" si="19"/>
        <v>160</v>
      </c>
      <c r="AN33" s="984" t="s">
        <v>688</v>
      </c>
      <c r="AO33" s="829" t="s">
        <v>546</v>
      </c>
      <c r="AP33" s="870"/>
    </row>
    <row r="34" spans="1:42" s="223" customFormat="1" ht="15.75" customHeight="1" x14ac:dyDescent="0.2">
      <c r="A34" s="981" t="s">
        <v>578</v>
      </c>
      <c r="B34" s="466" t="s">
        <v>1</v>
      </c>
      <c r="C34" s="983" t="s">
        <v>120</v>
      </c>
      <c r="D34" s="459"/>
      <c r="E34" s="459"/>
      <c r="F34" s="460"/>
      <c r="G34" s="467"/>
      <c r="H34" s="459"/>
      <c r="I34" s="459"/>
      <c r="J34" s="460"/>
      <c r="K34" s="467"/>
      <c r="L34" s="459"/>
      <c r="M34" s="459"/>
      <c r="N34" s="460"/>
      <c r="O34" s="460"/>
      <c r="P34" s="459"/>
      <c r="Q34" s="459"/>
      <c r="R34" s="460"/>
      <c r="S34" s="467"/>
      <c r="T34" s="459"/>
      <c r="U34" s="459"/>
      <c r="V34" s="460"/>
      <c r="W34" s="460"/>
      <c r="X34" s="459"/>
      <c r="Y34" s="462"/>
      <c r="Z34" s="463"/>
      <c r="AA34" s="468"/>
      <c r="AB34" s="459"/>
      <c r="AC34" s="462"/>
      <c r="AD34" s="463"/>
      <c r="AE34" s="468"/>
      <c r="AF34" s="459"/>
      <c r="AG34" s="462">
        <v>80</v>
      </c>
      <c r="AH34" s="463">
        <v>3</v>
      </c>
      <c r="AI34" s="469" t="s">
        <v>67</v>
      </c>
      <c r="AJ34" s="670">
        <f t="shared" ref="AJ34:AL34" si="20">SUM(AF34,AB34)</f>
        <v>0</v>
      </c>
      <c r="AK34" s="670">
        <f t="shared" si="20"/>
        <v>80</v>
      </c>
      <c r="AL34" s="670">
        <f t="shared" si="20"/>
        <v>3</v>
      </c>
      <c r="AM34" s="855">
        <f t="shared" si="19"/>
        <v>80</v>
      </c>
      <c r="AN34" s="984" t="s">
        <v>688</v>
      </c>
      <c r="AO34" s="829" t="s">
        <v>546</v>
      </c>
      <c r="AP34" s="870"/>
    </row>
    <row r="35" spans="1:42" s="473" customFormat="1" ht="15.75" customHeight="1" thickBot="1" x14ac:dyDescent="0.25">
      <c r="A35" s="709"/>
      <c r="B35" s="710"/>
      <c r="C35" s="709" t="s">
        <v>173</v>
      </c>
      <c r="D35" s="507"/>
      <c r="E35" s="507"/>
      <c r="F35" s="507"/>
      <c r="G35" s="507"/>
      <c r="H35" s="507"/>
      <c r="I35" s="507"/>
      <c r="J35" s="507"/>
      <c r="K35" s="507"/>
      <c r="L35" s="507"/>
      <c r="M35" s="507"/>
      <c r="N35" s="507"/>
      <c r="O35" s="392"/>
      <c r="P35" s="392">
        <v>0</v>
      </c>
      <c r="Q35" s="392">
        <v>160</v>
      </c>
      <c r="R35" s="392">
        <v>5</v>
      </c>
      <c r="S35" s="392" t="s">
        <v>22</v>
      </c>
      <c r="T35" s="392"/>
      <c r="U35" s="392"/>
      <c r="V35" s="392"/>
      <c r="W35" s="392"/>
      <c r="X35" s="392">
        <v>0</v>
      </c>
      <c r="Y35" s="392">
        <v>160</v>
      </c>
      <c r="Z35" s="392">
        <v>5</v>
      </c>
      <c r="AA35" s="392" t="s">
        <v>22</v>
      </c>
      <c r="AB35" s="392"/>
      <c r="AC35" s="392"/>
      <c r="AD35" s="392"/>
      <c r="AE35" s="392"/>
      <c r="AF35" s="392">
        <v>0</v>
      </c>
      <c r="AG35" s="392">
        <v>80</v>
      </c>
      <c r="AH35" s="392">
        <v>3</v>
      </c>
      <c r="AI35" s="392" t="s">
        <v>22</v>
      </c>
      <c r="AJ35" s="669">
        <f>SUM(AJ32:AJ34)</f>
        <v>0</v>
      </c>
      <c r="AK35" s="669">
        <f>SUM(AK32:AK34)</f>
        <v>400</v>
      </c>
      <c r="AL35" s="669">
        <f>SUM(AL32:AL34)</f>
        <v>13</v>
      </c>
      <c r="AM35" s="863">
        <f>SUM(AM32:AM34)</f>
        <v>400</v>
      </c>
    </row>
    <row r="36" spans="1:42" s="473" customFormat="1" ht="15.75" customHeight="1" thickBot="1" x14ac:dyDescent="0.25">
      <c r="A36" s="1161" t="s">
        <v>174</v>
      </c>
      <c r="B36" s="1162"/>
      <c r="C36" s="1163"/>
      <c r="D36" s="494">
        <f>SUM(D10,D29)</f>
        <v>206</v>
      </c>
      <c r="E36" s="494">
        <f>SUM(E10,E29)</f>
        <v>330</v>
      </c>
      <c r="F36" s="494">
        <f>SUM(F30,F35)</f>
        <v>30</v>
      </c>
      <c r="G36" s="495" t="s">
        <v>22</v>
      </c>
      <c r="H36" s="494">
        <f>SUM(H10,H29)</f>
        <v>84</v>
      </c>
      <c r="I36" s="494">
        <f>SUM(I10,I29)</f>
        <v>280</v>
      </c>
      <c r="J36" s="494">
        <f>SUM(J30,J35)</f>
        <v>29</v>
      </c>
      <c r="K36" s="495" t="s">
        <v>22</v>
      </c>
      <c r="L36" s="494">
        <f>SUM(L10,L29)</f>
        <v>98</v>
      </c>
      <c r="M36" s="494">
        <f>SUM(M10,M29)</f>
        <v>294</v>
      </c>
      <c r="N36" s="494">
        <f>SUM(N30,N35)</f>
        <v>27</v>
      </c>
      <c r="O36" s="495"/>
      <c r="P36" s="494">
        <f>SUM(P10,P29)</f>
        <v>98</v>
      </c>
      <c r="Q36" s="494">
        <f>SUM(Q10,Q29)</f>
        <v>308</v>
      </c>
      <c r="R36" s="494">
        <f>SUM(R30,R35)</f>
        <v>33</v>
      </c>
      <c r="S36" s="495" t="s">
        <v>22</v>
      </c>
      <c r="T36" s="496">
        <f>SUM(T10,T29)</f>
        <v>168</v>
      </c>
      <c r="U36" s="496">
        <f>SUM(U10,U29)</f>
        <v>238</v>
      </c>
      <c r="V36" s="496">
        <f>SUM(V30,V35)</f>
        <v>30</v>
      </c>
      <c r="W36" s="497" t="s">
        <v>22</v>
      </c>
      <c r="X36" s="498">
        <f>SUM(X10,X29)</f>
        <v>128</v>
      </c>
      <c r="Y36" s="496">
        <f>SUM(Y10,Y29)</f>
        <v>250</v>
      </c>
      <c r="Z36" s="496">
        <f>SUM(Z30,Z35)</f>
        <v>32</v>
      </c>
      <c r="AA36" s="497" t="s">
        <v>22</v>
      </c>
      <c r="AB36" s="498">
        <f>SUM(AB10,AB29)</f>
        <v>112</v>
      </c>
      <c r="AC36" s="496">
        <f>SUM(AC10,AC29)</f>
        <v>308</v>
      </c>
      <c r="AD36" s="496">
        <f>SUM(AD30,AD35)</f>
        <v>31</v>
      </c>
      <c r="AE36" s="497" t="s">
        <v>22</v>
      </c>
      <c r="AF36" s="498">
        <f>SUM(AF10,AF29)</f>
        <v>66</v>
      </c>
      <c r="AG36" s="496">
        <f>SUM(AG10,AG29)</f>
        <v>192</v>
      </c>
      <c r="AH36" s="496">
        <f>SUM(AH30,AH35)</f>
        <v>28</v>
      </c>
      <c r="AI36" s="497" t="s">
        <v>22</v>
      </c>
      <c r="AJ36" s="498">
        <f>SUM(AJ30)</f>
        <v>974</v>
      </c>
      <c r="AK36" s="499">
        <f>SUM(AK30)</f>
        <v>2204</v>
      </c>
      <c r="AL36" s="718">
        <f>SUM(AL30,AL35)</f>
        <v>240</v>
      </c>
      <c r="AM36" s="569">
        <f>AM17+AM35</f>
        <v>428</v>
      </c>
    </row>
    <row r="37" spans="1:42" s="473" customFormat="1" ht="15.75" customHeight="1" x14ac:dyDescent="0.2">
      <c r="A37" s="267"/>
      <c r="B37" s="500"/>
      <c r="C37" s="471" t="s">
        <v>9</v>
      </c>
      <c r="D37" s="1160"/>
      <c r="E37" s="1160"/>
      <c r="F37" s="1160"/>
      <c r="G37" s="1160"/>
      <c r="H37" s="1160"/>
      <c r="I37" s="1160"/>
      <c r="J37" s="1160"/>
      <c r="K37" s="1160"/>
      <c r="L37" s="1160"/>
      <c r="M37" s="1160"/>
      <c r="N37" s="1160"/>
      <c r="O37" s="1160"/>
      <c r="P37" s="1160"/>
      <c r="Q37" s="1160"/>
      <c r="R37" s="1160"/>
      <c r="S37" s="1160"/>
      <c r="T37" s="1160"/>
      <c r="U37" s="1160"/>
      <c r="V37" s="1160"/>
      <c r="W37" s="1160"/>
      <c r="X37" s="1160"/>
      <c r="Y37" s="1160"/>
      <c r="Z37" s="1160"/>
      <c r="AA37" s="1160"/>
      <c r="AB37" s="706"/>
      <c r="AC37" s="706"/>
      <c r="AD37" s="706"/>
      <c r="AE37" s="706"/>
      <c r="AF37" s="706"/>
      <c r="AG37" s="706"/>
      <c r="AH37" s="706"/>
      <c r="AI37" s="706"/>
      <c r="AJ37" s="1180"/>
      <c r="AK37" s="1180"/>
      <c r="AL37" s="1180"/>
      <c r="AM37" s="1181"/>
    </row>
    <row r="38" spans="1:42" s="223" customFormat="1" ht="15.75" customHeight="1" x14ac:dyDescent="0.2">
      <c r="A38" s="350" t="s">
        <v>587</v>
      </c>
      <c r="B38" s="115" t="s">
        <v>254</v>
      </c>
      <c r="C38" s="379" t="s">
        <v>255</v>
      </c>
      <c r="D38" s="251"/>
      <c r="E38" s="251"/>
      <c r="F38" s="252" t="s">
        <v>22</v>
      </c>
      <c r="G38" s="356"/>
      <c r="H38" s="251">
        <v>4</v>
      </c>
      <c r="I38" s="251"/>
      <c r="J38" s="252">
        <v>0</v>
      </c>
      <c r="K38" s="356" t="s">
        <v>256</v>
      </c>
      <c r="L38" s="251"/>
      <c r="M38" s="251"/>
      <c r="N38" s="252" t="s">
        <v>22</v>
      </c>
      <c r="O38" s="356"/>
      <c r="P38" s="354"/>
      <c r="Q38" s="354"/>
      <c r="R38" s="355" t="s">
        <v>22</v>
      </c>
      <c r="S38" s="356"/>
      <c r="T38" s="354"/>
      <c r="U38" s="354"/>
      <c r="V38" s="355" t="s">
        <v>22</v>
      </c>
      <c r="W38" s="356"/>
      <c r="X38" s="354"/>
      <c r="Y38" s="354"/>
      <c r="Z38" s="355" t="s">
        <v>22</v>
      </c>
      <c r="AA38" s="380"/>
      <c r="AB38" s="354"/>
      <c r="AC38" s="354"/>
      <c r="AD38" s="355" t="s">
        <v>22</v>
      </c>
      <c r="AE38" s="380"/>
      <c r="AF38" s="354"/>
      <c r="AG38" s="354"/>
      <c r="AH38" s="355" t="s">
        <v>22</v>
      </c>
      <c r="AI38" s="380" t="s">
        <v>72</v>
      </c>
      <c r="AJ38" s="270">
        <v>10</v>
      </c>
      <c r="AK38" s="270">
        <v>0</v>
      </c>
      <c r="AL38" s="252" t="s">
        <v>22</v>
      </c>
      <c r="AM38" s="271">
        <v>10</v>
      </c>
    </row>
    <row r="39" spans="1:42" s="223" customFormat="1" ht="15.75" customHeight="1" thickBot="1" x14ac:dyDescent="0.25">
      <c r="A39" s="350" t="s">
        <v>54</v>
      </c>
      <c r="B39" s="115" t="s">
        <v>1</v>
      </c>
      <c r="C39" s="379" t="s">
        <v>55</v>
      </c>
      <c r="D39" s="251"/>
      <c r="E39" s="251"/>
      <c r="F39" s="252" t="s">
        <v>22</v>
      </c>
      <c r="G39" s="356"/>
      <c r="H39" s="251"/>
      <c r="I39" s="251"/>
      <c r="J39" s="252" t="s">
        <v>22</v>
      </c>
      <c r="K39" s="356"/>
      <c r="L39" s="251"/>
      <c r="M39" s="251"/>
      <c r="N39" s="252" t="s">
        <v>22</v>
      </c>
      <c r="O39" s="356"/>
      <c r="P39" s="354"/>
      <c r="Q39" s="354"/>
      <c r="R39" s="355" t="s">
        <v>22</v>
      </c>
      <c r="S39" s="356"/>
      <c r="T39" s="354"/>
      <c r="U39" s="354"/>
      <c r="V39" s="355" t="s">
        <v>22</v>
      </c>
      <c r="W39" s="356"/>
      <c r="X39" s="354"/>
      <c r="Y39" s="354"/>
      <c r="Z39" s="355" t="s">
        <v>22</v>
      </c>
      <c r="AA39" s="380"/>
      <c r="AB39" s="354"/>
      <c r="AC39" s="354"/>
      <c r="AD39" s="355" t="s">
        <v>22</v>
      </c>
      <c r="AE39" s="380"/>
      <c r="AF39" s="354"/>
      <c r="AG39" s="354"/>
      <c r="AH39" s="355" t="s">
        <v>22</v>
      </c>
      <c r="AI39" s="380" t="s">
        <v>72</v>
      </c>
      <c r="AJ39" s="270">
        <v>0</v>
      </c>
      <c r="AK39" s="270">
        <v>0</v>
      </c>
      <c r="AL39" s="252" t="s">
        <v>22</v>
      </c>
      <c r="AM39" s="271">
        <v>0</v>
      </c>
    </row>
    <row r="40" spans="1:42" s="473" customFormat="1" ht="15.75" customHeight="1" thickBot="1" x14ac:dyDescent="0.25">
      <c r="A40" s="272"/>
      <c r="B40" s="273"/>
      <c r="C40" s="471" t="s">
        <v>253</v>
      </c>
      <c r="D40" s="470">
        <v>0</v>
      </c>
      <c r="E40" s="470">
        <v>0</v>
      </c>
      <c r="F40" s="275" t="s">
        <v>22</v>
      </c>
      <c r="G40" s="276" t="s">
        <v>22</v>
      </c>
      <c r="H40" s="470">
        <v>4</v>
      </c>
      <c r="I40" s="470">
        <v>0</v>
      </c>
      <c r="J40" s="275" t="s">
        <v>22</v>
      </c>
      <c r="K40" s="276" t="s">
        <v>22</v>
      </c>
      <c r="L40" s="470">
        <v>0</v>
      </c>
      <c r="M40" s="470">
        <v>0</v>
      </c>
      <c r="N40" s="273" t="s">
        <v>22</v>
      </c>
      <c r="O40" s="276" t="s">
        <v>22</v>
      </c>
      <c r="P40" s="470">
        <v>0</v>
      </c>
      <c r="Q40" s="470">
        <v>0</v>
      </c>
      <c r="R40" s="275" t="s">
        <v>22</v>
      </c>
      <c r="S40" s="276" t="s">
        <v>22</v>
      </c>
      <c r="T40" s="470">
        <v>0</v>
      </c>
      <c r="U40" s="470">
        <v>0</v>
      </c>
      <c r="V40" s="275" t="s">
        <v>22</v>
      </c>
      <c r="W40" s="276" t="s">
        <v>22</v>
      </c>
      <c r="X40" s="470">
        <v>0</v>
      </c>
      <c r="Y40" s="470">
        <v>0</v>
      </c>
      <c r="Z40" s="275" t="s">
        <v>22</v>
      </c>
      <c r="AA40" s="276" t="s">
        <v>22</v>
      </c>
      <c r="AB40" s="470">
        <v>0</v>
      </c>
      <c r="AC40" s="470">
        <v>0</v>
      </c>
      <c r="AD40" s="275" t="s">
        <v>22</v>
      </c>
      <c r="AE40" s="276" t="s">
        <v>22</v>
      </c>
      <c r="AF40" s="470">
        <v>0</v>
      </c>
      <c r="AG40" s="470">
        <v>0</v>
      </c>
      <c r="AH40" s="275" t="s">
        <v>22</v>
      </c>
      <c r="AI40" s="276" t="s">
        <v>22</v>
      </c>
      <c r="AJ40" s="508">
        <v>10</v>
      </c>
      <c r="AK40" s="509">
        <v>0</v>
      </c>
      <c r="AL40" s="470" t="s">
        <v>22</v>
      </c>
      <c r="AM40" s="510">
        <v>10</v>
      </c>
    </row>
    <row r="41" spans="1:42" s="473" customFormat="1" ht="15.75" customHeight="1" thickBot="1" x14ac:dyDescent="0.25">
      <c r="A41" s="279"/>
      <c r="B41" s="280"/>
      <c r="C41" s="281" t="s">
        <v>85</v>
      </c>
      <c r="D41" s="286">
        <f>SUM(D30,D40)</f>
        <v>206</v>
      </c>
      <c r="E41" s="286">
        <f>SUM(E30,E40)</f>
        <v>330</v>
      </c>
      <c r="F41" s="282" t="s">
        <v>22</v>
      </c>
      <c r="G41" s="283" t="s">
        <v>22</v>
      </c>
      <c r="H41" s="286">
        <f>SUM(H30,H40)</f>
        <v>88</v>
      </c>
      <c r="I41" s="286">
        <f>SUM(I30,I40)</f>
        <v>280</v>
      </c>
      <c r="J41" s="282" t="s">
        <v>22</v>
      </c>
      <c r="K41" s="283" t="s">
        <v>22</v>
      </c>
      <c r="L41" s="286">
        <f>SUM(L30,L40)</f>
        <v>98</v>
      </c>
      <c r="M41" s="286">
        <f>SUM(M30,M40)</f>
        <v>294</v>
      </c>
      <c r="N41" s="284" t="s">
        <v>22</v>
      </c>
      <c r="O41" s="283" t="s">
        <v>22</v>
      </c>
      <c r="P41" s="286">
        <f>SUM(P30,P40)</f>
        <v>98</v>
      </c>
      <c r="Q41" s="286">
        <f>SUM(Q30,Q40)</f>
        <v>308</v>
      </c>
      <c r="R41" s="282" t="s">
        <v>22</v>
      </c>
      <c r="S41" s="283" t="s">
        <v>22</v>
      </c>
      <c r="T41" s="286">
        <f>SUM(T30,T40)</f>
        <v>168</v>
      </c>
      <c r="U41" s="286">
        <f>SUM(U30,U40)</f>
        <v>238</v>
      </c>
      <c r="V41" s="282" t="s">
        <v>22</v>
      </c>
      <c r="W41" s="283" t="s">
        <v>22</v>
      </c>
      <c r="X41" s="286">
        <f>SUM(X30,X40)</f>
        <v>128</v>
      </c>
      <c r="Y41" s="286">
        <f>SUM(Y30,Y40)</f>
        <v>250</v>
      </c>
      <c r="Z41" s="282" t="s">
        <v>22</v>
      </c>
      <c r="AA41" s="283" t="s">
        <v>22</v>
      </c>
      <c r="AB41" s="286">
        <f>SUM(AB30,AB40)</f>
        <v>112</v>
      </c>
      <c r="AC41" s="286">
        <f>SUM(AC30,AC40)</f>
        <v>308</v>
      </c>
      <c r="AD41" s="282" t="s">
        <v>22</v>
      </c>
      <c r="AE41" s="283" t="s">
        <v>22</v>
      </c>
      <c r="AF41" s="286">
        <f>SUM(AF30,AF40)</f>
        <v>66</v>
      </c>
      <c r="AG41" s="286">
        <f>SUM(AG30,AG40)</f>
        <v>192</v>
      </c>
      <c r="AH41" s="282" t="s">
        <v>22</v>
      </c>
      <c r="AI41" s="283" t="s">
        <v>22</v>
      </c>
      <c r="AJ41" s="285">
        <f>SUM(AJ30,AJ40)</f>
        <v>984</v>
      </c>
      <c r="AK41" s="285">
        <f>SUM(AK30,AK40)</f>
        <v>2204</v>
      </c>
      <c r="AL41" s="286" t="s">
        <v>22</v>
      </c>
      <c r="AM41" s="287">
        <f>SUM(AJ41,AK41)</f>
        <v>3188</v>
      </c>
    </row>
    <row r="42" spans="1:42" s="223" customFormat="1" ht="15.75" customHeight="1" thickTop="1" x14ac:dyDescent="0.25">
      <c r="A42" s="79"/>
      <c r="B42" s="21"/>
      <c r="C42" s="22"/>
      <c r="D42" s="1147"/>
      <c r="E42" s="1147"/>
      <c r="F42" s="1147"/>
      <c r="G42" s="1147"/>
      <c r="H42" s="1147"/>
      <c r="I42" s="1147"/>
      <c r="J42" s="1147"/>
      <c r="K42" s="1147"/>
      <c r="L42" s="1147"/>
      <c r="M42" s="1147"/>
      <c r="N42" s="1147"/>
      <c r="O42" s="1147"/>
      <c r="P42" s="1147"/>
      <c r="Q42" s="1147"/>
      <c r="R42" s="1147"/>
      <c r="S42" s="1147"/>
      <c r="T42" s="1147"/>
      <c r="U42" s="1147"/>
      <c r="V42" s="1147"/>
      <c r="W42" s="1147"/>
      <c r="X42" s="1147"/>
      <c r="Y42" s="1147"/>
      <c r="Z42" s="1147"/>
      <c r="AA42" s="1147"/>
      <c r="AB42" s="218"/>
      <c r="AC42" s="218"/>
      <c r="AD42" s="218"/>
      <c r="AE42" s="218"/>
      <c r="AF42" s="218"/>
      <c r="AG42" s="218"/>
      <c r="AH42" s="218"/>
      <c r="AI42" s="218"/>
      <c r="AJ42" s="1152"/>
      <c r="AK42" s="1153"/>
      <c r="AL42" s="1153"/>
      <c r="AM42" s="1153"/>
    </row>
    <row r="43" spans="1:42" ht="15.75" customHeight="1" x14ac:dyDescent="0.2">
      <c r="A43" s="1154"/>
      <c r="B43" s="1155"/>
      <c r="C43" s="1155"/>
      <c r="D43" s="1155"/>
      <c r="E43" s="1155"/>
      <c r="F43" s="1155"/>
      <c r="G43" s="1155"/>
      <c r="H43" s="1155"/>
      <c r="I43" s="1155"/>
      <c r="J43" s="1155"/>
      <c r="K43" s="1155"/>
      <c r="L43" s="1155"/>
      <c r="M43" s="1155"/>
      <c r="N43" s="1155"/>
      <c r="O43" s="1155"/>
      <c r="P43" s="1155"/>
      <c r="Q43" s="1155"/>
      <c r="R43" s="1155"/>
      <c r="S43" s="1155"/>
      <c r="T43" s="23"/>
      <c r="U43" s="23"/>
      <c r="V43" s="23"/>
      <c r="W43" s="23"/>
      <c r="X43" s="23"/>
      <c r="Y43" s="24"/>
      <c r="Z43" s="24"/>
      <c r="AA43" s="24"/>
      <c r="AB43" s="23"/>
      <c r="AC43" s="219"/>
      <c r="AD43" s="219"/>
      <c r="AE43" s="219"/>
      <c r="AF43" s="219"/>
      <c r="AG43" s="219"/>
      <c r="AH43" s="219"/>
      <c r="AI43" s="219"/>
      <c r="AJ43" s="220"/>
      <c r="AK43" s="25"/>
      <c r="AL43" s="25"/>
      <c r="AM43" s="26"/>
    </row>
    <row r="44" spans="1:42" ht="15.75" customHeight="1" x14ac:dyDescent="0.2">
      <c r="A44" s="1156" t="s">
        <v>23</v>
      </c>
      <c r="B44" s="1157"/>
      <c r="C44" s="1157"/>
      <c r="D44" s="1157"/>
      <c r="E44" s="1157"/>
      <c r="F44" s="1157"/>
      <c r="G44" s="1157"/>
      <c r="H44" s="1157"/>
      <c r="I44" s="1157"/>
      <c r="J44" s="1157"/>
      <c r="K44" s="1157"/>
      <c r="L44" s="1157"/>
      <c r="M44" s="1157"/>
      <c r="N44" s="1157"/>
      <c r="O44" s="1157"/>
      <c r="P44" s="1157"/>
      <c r="Q44" s="1157"/>
      <c r="R44" s="1157"/>
      <c r="S44" s="1157"/>
      <c r="T44" s="707"/>
      <c r="U44" s="707"/>
      <c r="V44" s="707"/>
      <c r="W44" s="707"/>
      <c r="X44" s="707"/>
      <c r="Y44" s="707"/>
      <c r="Z44" s="707"/>
      <c r="AA44" s="707"/>
      <c r="AB44" s="707"/>
      <c r="AC44" s="707"/>
      <c r="AD44" s="707"/>
      <c r="AE44" s="707"/>
      <c r="AF44" s="707"/>
      <c r="AG44" s="707"/>
      <c r="AH44" s="707"/>
      <c r="AI44" s="707"/>
      <c r="AJ44" s="326"/>
      <c r="AK44" s="326"/>
      <c r="AL44" s="326"/>
      <c r="AM44" s="327"/>
    </row>
    <row r="45" spans="1:42" ht="15.75" customHeight="1" x14ac:dyDescent="0.2">
      <c r="A45" s="358"/>
      <c r="B45" s="359"/>
      <c r="C45" s="330" t="s">
        <v>19</v>
      </c>
      <c r="D45" s="331"/>
      <c r="E45" s="331"/>
      <c r="F45" s="122"/>
      <c r="G45" s="332" t="str">
        <f>IF(COUNTIF(G12:G42,"A")=0,"",COUNTIF(G12:G42,"A"))</f>
        <v/>
      </c>
      <c r="H45" s="331"/>
      <c r="I45" s="331"/>
      <c r="J45" s="122"/>
      <c r="K45" s="332">
        <f>IF(COUNTIF(K12:K42,"A")=0,"",COUNTIF(K12:K42,"A"))</f>
        <v>1</v>
      </c>
      <c r="L45" s="331"/>
      <c r="M45" s="331"/>
      <c r="N45" s="122"/>
      <c r="O45" s="332" t="str">
        <f>IF(COUNTIF(O12:O42,"A")=0,"",COUNTIF(O12:O42,"A"))</f>
        <v/>
      </c>
      <c r="P45" s="331"/>
      <c r="Q45" s="331"/>
      <c r="R45" s="122"/>
      <c r="S45" s="332" t="str">
        <f>IF(COUNTIF(S12:S42,"A")=0,"",COUNTIF(S12:S42,"A"))</f>
        <v/>
      </c>
      <c r="T45" s="331"/>
      <c r="U45" s="331"/>
      <c r="V45" s="122"/>
      <c r="W45" s="332" t="str">
        <f>IF(COUNTIF(W12:W42,"A")=0,"",COUNTIF(W12:W42,"A"))</f>
        <v/>
      </c>
      <c r="X45" s="331"/>
      <c r="Y45" s="331"/>
      <c r="Z45" s="122"/>
      <c r="AA45" s="332" t="str">
        <f>IF(COUNTIF(AA12:AA42,"A")=0,"",COUNTIF(AA12:AA42,"A"))</f>
        <v/>
      </c>
      <c r="AB45" s="331"/>
      <c r="AC45" s="331"/>
      <c r="AD45" s="122"/>
      <c r="AE45" s="332" t="str">
        <f>IF(COUNTIF(AE12:AE42,"A")=0,"",COUNTIF(AE12:AE42,"A"))</f>
        <v/>
      </c>
      <c r="AF45" s="331"/>
      <c r="AG45" s="331"/>
      <c r="AH45" s="122"/>
      <c r="AI45" s="332" t="str">
        <f>IF(COUNTIF(AI12:AI42,"A")=0,"",COUNTIF(AI12:AI42,"A"))</f>
        <v/>
      </c>
      <c r="AJ45" s="331"/>
      <c r="AK45" s="331"/>
      <c r="AL45" s="122"/>
      <c r="AM45" s="333">
        <f t="shared" ref="AM45:AM57" si="21">IF(SUM(G45:AA45)=0,"",SUM(G45:AA45))</f>
        <v>1</v>
      </c>
    </row>
    <row r="46" spans="1:42" ht="15.75" customHeight="1" x14ac:dyDescent="0.2">
      <c r="A46" s="358"/>
      <c r="B46" s="359"/>
      <c r="C46" s="330" t="s">
        <v>20</v>
      </c>
      <c r="D46" s="331"/>
      <c r="E46" s="331"/>
      <c r="F46" s="122"/>
      <c r="G46" s="332" t="str">
        <f>IF(COUNTIF(G12:G42,"B")=0,"",COUNTIF(G12:G42,"B"))</f>
        <v/>
      </c>
      <c r="H46" s="331"/>
      <c r="I46" s="331"/>
      <c r="J46" s="122"/>
      <c r="K46" s="332" t="str">
        <f>IF(COUNTIF(K12:K42,"B")=0,"",COUNTIF(K12:K42,"B"))</f>
        <v/>
      </c>
      <c r="L46" s="331"/>
      <c r="M46" s="331"/>
      <c r="N46" s="122"/>
      <c r="O46" s="332" t="str">
        <f>IF(COUNTIF(O12:O42,"B")=0,"",COUNTIF(O12:O42,"B"))</f>
        <v/>
      </c>
      <c r="P46" s="331"/>
      <c r="Q46" s="331"/>
      <c r="R46" s="122"/>
      <c r="S46" s="332" t="str">
        <f>IF(COUNTIF(S12:S42,"B")=0,"",COUNTIF(S12:S42,"B"))</f>
        <v/>
      </c>
      <c r="T46" s="331"/>
      <c r="U46" s="331"/>
      <c r="V46" s="122"/>
      <c r="W46" s="332" t="str">
        <f>IF(COUNTIF(W12:W42,"B")=0,"",COUNTIF(W12:W42,"B"))</f>
        <v/>
      </c>
      <c r="X46" s="331"/>
      <c r="Y46" s="331"/>
      <c r="Z46" s="122"/>
      <c r="AA46" s="332" t="str">
        <f>IF(COUNTIF(AA12:AA42,"B")=0,"",COUNTIF(AA12:AA42,"B"))</f>
        <v/>
      </c>
      <c r="AB46" s="331"/>
      <c r="AC46" s="331"/>
      <c r="AD46" s="122"/>
      <c r="AE46" s="332" t="str">
        <f>IF(COUNTIF(AE12:AE42,"B")=0,"",COUNTIF(AE12:AE42,"B"))</f>
        <v/>
      </c>
      <c r="AF46" s="331"/>
      <c r="AG46" s="331"/>
      <c r="AH46" s="122"/>
      <c r="AI46" s="332" t="str">
        <f>IF(COUNTIF(AI12:AI42,"B")=0,"",COUNTIF(AI12:AI42,"B"))</f>
        <v/>
      </c>
      <c r="AJ46" s="331"/>
      <c r="AK46" s="331"/>
      <c r="AL46" s="122"/>
      <c r="AM46" s="333" t="str">
        <f t="shared" si="21"/>
        <v/>
      </c>
    </row>
    <row r="47" spans="1:42" ht="15.75" customHeight="1" x14ac:dyDescent="0.2">
      <c r="A47" s="358"/>
      <c r="B47" s="359"/>
      <c r="C47" s="330" t="s">
        <v>74</v>
      </c>
      <c r="D47" s="331"/>
      <c r="E47" s="331"/>
      <c r="F47" s="122"/>
      <c r="G47" s="332" t="str">
        <f>IF(COUNTIF(G12:G42,"ÉÉ")=0,"",COUNTIF(G12:G42,"ÉÉ"))</f>
        <v/>
      </c>
      <c r="H47" s="331"/>
      <c r="I47" s="331"/>
      <c r="J47" s="122"/>
      <c r="K47" s="332">
        <f>IF(COUNTIF(K12:K42,"ÉÉ")=0,"",COUNTIF(K12:K42,"ÉÉ"))</f>
        <v>1</v>
      </c>
      <c r="L47" s="331"/>
      <c r="M47" s="331"/>
      <c r="N47" s="122"/>
      <c r="O47" s="332" t="str">
        <f>IF(COUNTIF(O12:O42,"ÉÉ")=0,"",COUNTIF(O12:O42,"ÉÉ"))</f>
        <v/>
      </c>
      <c r="P47" s="331"/>
      <c r="Q47" s="331"/>
      <c r="R47" s="122"/>
      <c r="S47" s="332">
        <f>IF(COUNTIF(S12:S42,"ÉÉ")=0,"",COUNTIF(S12:S42,"ÉÉ"))</f>
        <v>1</v>
      </c>
      <c r="T47" s="331"/>
      <c r="U47" s="331"/>
      <c r="V47" s="122"/>
      <c r="W47" s="332">
        <f>IF(COUNTIF(W12:W42,"ÉÉ")=0,"",COUNTIF(W12:W42,"ÉÉ"))</f>
        <v>2</v>
      </c>
      <c r="X47" s="331"/>
      <c r="Y47" s="331"/>
      <c r="Z47" s="122"/>
      <c r="AA47" s="332" t="str">
        <f>IF(COUNTIF(AA12:AA42,"ÉÉ")=0,"",COUNTIF(AA12:AA42,"ÉÉ"))</f>
        <v/>
      </c>
      <c r="AB47" s="331"/>
      <c r="AC47" s="331"/>
      <c r="AD47" s="122"/>
      <c r="AE47" s="332">
        <f>IF(COUNTIF(AE12:AE42,"ÉÉ")=0,"",COUNTIF(AE12:AE42,"ÉÉ"))</f>
        <v>2</v>
      </c>
      <c r="AF47" s="331"/>
      <c r="AG47" s="331"/>
      <c r="AH47" s="122"/>
      <c r="AI47" s="332">
        <f>IF(COUNTIF(AI12:AI42,"ÉÉ")=0,"",COUNTIF(AI12:AI42,"ÉÉ"))</f>
        <v>1</v>
      </c>
      <c r="AJ47" s="331"/>
      <c r="AK47" s="331"/>
      <c r="AL47" s="122"/>
      <c r="AM47" s="333">
        <f t="shared" si="21"/>
        <v>4</v>
      </c>
    </row>
    <row r="48" spans="1:42" ht="15.75" customHeight="1" x14ac:dyDescent="0.2">
      <c r="A48" s="358"/>
      <c r="B48" s="359"/>
      <c r="C48" s="330" t="s">
        <v>75</v>
      </c>
      <c r="D48" s="334"/>
      <c r="E48" s="334"/>
      <c r="F48" s="335"/>
      <c r="G48" s="332" t="str">
        <f>IF(COUNTIF(G12:G42,"ÉÉ(Z)")=0,"",COUNTIF(G12:G42,"ÉÉ(Z)"))</f>
        <v/>
      </c>
      <c r="H48" s="334"/>
      <c r="I48" s="334"/>
      <c r="J48" s="335"/>
      <c r="K48" s="332" t="str">
        <f>IF(COUNTIF(K12:K42,"ÉÉ(Z)")=0,"",COUNTIF(K12:K42,"ÉÉ(Z)"))</f>
        <v/>
      </c>
      <c r="L48" s="334"/>
      <c r="M48" s="334"/>
      <c r="N48" s="335"/>
      <c r="O48" s="332" t="str">
        <f>IF(COUNTIF(O12:O42,"ÉÉ(Z)")=0,"",COUNTIF(O12:O42,"ÉÉ(Z)"))</f>
        <v/>
      </c>
      <c r="P48" s="334"/>
      <c r="Q48" s="334"/>
      <c r="R48" s="335"/>
      <c r="S48" s="332" t="str">
        <f>IF(COUNTIF(S12:S42,"ÉÉ(Z)")=0,"",COUNTIF(S12:S42,"ÉÉ(Z)"))</f>
        <v/>
      </c>
      <c r="T48" s="334"/>
      <c r="U48" s="334"/>
      <c r="V48" s="335"/>
      <c r="W48" s="332" t="str">
        <f>IF(COUNTIF(W12:W42,"ÉÉ(Z)")=0,"",COUNTIF(W12:W42,"ÉÉ(Z)"))</f>
        <v/>
      </c>
      <c r="X48" s="334"/>
      <c r="Y48" s="334"/>
      <c r="Z48" s="335"/>
      <c r="AA48" s="332">
        <f>IF(COUNTIF(AA12:AA42,"ÉÉ(Z)")=0,"",COUNTIF(AA12:AA42,"ÉÉ(Z)"))</f>
        <v>1</v>
      </c>
      <c r="AB48" s="334"/>
      <c r="AC48" s="334"/>
      <c r="AD48" s="335"/>
      <c r="AE48" s="332" t="str">
        <f>IF(COUNTIF(AE12:AE42,"ÉÉ(Z)")=0,"",COUNTIF(AE12:AE42,"ÉÉ(Z)"))</f>
        <v/>
      </c>
      <c r="AF48" s="334"/>
      <c r="AG48" s="334"/>
      <c r="AH48" s="335"/>
      <c r="AI48" s="332" t="str">
        <f>IF(COUNTIF(AI12:AI42,"ÉÉ(Z)")=0,"",COUNTIF(AI12:AI42,"ÉÉ(Z)"))</f>
        <v/>
      </c>
      <c r="AJ48" s="334"/>
      <c r="AK48" s="334"/>
      <c r="AL48" s="335"/>
      <c r="AM48" s="333">
        <f t="shared" si="21"/>
        <v>1</v>
      </c>
    </row>
    <row r="49" spans="1:39" ht="15.75" customHeight="1" x14ac:dyDescent="0.2">
      <c r="A49" s="358"/>
      <c r="B49" s="359"/>
      <c r="C49" s="330" t="s">
        <v>76</v>
      </c>
      <c r="D49" s="331"/>
      <c r="E49" s="331"/>
      <c r="F49" s="122"/>
      <c r="G49" s="332" t="str">
        <f>IF(COUNTIF(G12:G42,"GYJ")=0,"",COUNTIF(G12:G42,"GYJ"))</f>
        <v/>
      </c>
      <c r="H49" s="331"/>
      <c r="I49" s="331"/>
      <c r="J49" s="122"/>
      <c r="K49" s="332" t="str">
        <f>IF(COUNTIF(K12:K42,"GYJ")=0,"",COUNTIF(K12:K42,"GYJ"))</f>
        <v/>
      </c>
      <c r="L49" s="331"/>
      <c r="M49" s="331"/>
      <c r="N49" s="122"/>
      <c r="O49" s="332">
        <f>IF(COUNTIF(O12:O42,"GYJ")=0,"",COUNTIF(O12:O42,"GYJ"))</f>
        <v>2</v>
      </c>
      <c r="P49" s="331"/>
      <c r="Q49" s="331"/>
      <c r="R49" s="122"/>
      <c r="S49" s="332">
        <f>IF(COUNTIF(S12:S42,"GYJ")=0,"",COUNTIF(S12:S42,"GYJ"))</f>
        <v>1</v>
      </c>
      <c r="T49" s="331"/>
      <c r="U49" s="331"/>
      <c r="V49" s="122"/>
      <c r="W49" s="332" t="str">
        <f>IF(COUNTIF(W12:W42,"GYJ")=0,"",COUNTIF(W12:W42,"GYJ"))</f>
        <v/>
      </c>
      <c r="X49" s="331"/>
      <c r="Y49" s="331"/>
      <c r="Z49" s="122"/>
      <c r="AA49" s="332">
        <f>IF(COUNTIF(AA12:AA42,"GYJ")=0,"",COUNTIF(AA12:AA42,"GYJ"))</f>
        <v>2</v>
      </c>
      <c r="AB49" s="331"/>
      <c r="AC49" s="331"/>
      <c r="AD49" s="122"/>
      <c r="AE49" s="332" t="str">
        <f>IF(COUNTIF(AE12:AE42,"GYJ")=0,"",COUNTIF(AE12:AE42,"GYJ"))</f>
        <v/>
      </c>
      <c r="AF49" s="331"/>
      <c r="AG49" s="331"/>
      <c r="AH49" s="122"/>
      <c r="AI49" s="332">
        <f>IF(COUNTIF(AI12:AI42,"GYJ")=0,"",COUNTIF(AI12:AI42,"GYJ"))</f>
        <v>2</v>
      </c>
      <c r="AJ49" s="331"/>
      <c r="AK49" s="331"/>
      <c r="AL49" s="122"/>
      <c r="AM49" s="333">
        <f t="shared" si="21"/>
        <v>5</v>
      </c>
    </row>
    <row r="50" spans="1:39" ht="15.75" customHeight="1" x14ac:dyDescent="0.2">
      <c r="A50" s="358"/>
      <c r="B50" s="330"/>
      <c r="C50" s="330" t="s">
        <v>77</v>
      </c>
      <c r="D50" s="331"/>
      <c r="E50" s="331"/>
      <c r="F50" s="122"/>
      <c r="G50" s="332" t="str">
        <f>IF(COUNTIF(G12:G42,"GYJ(Z)")=0,"",COUNTIF(G12:G42,"GYJ(Z)"))</f>
        <v/>
      </c>
      <c r="H50" s="331"/>
      <c r="I50" s="331"/>
      <c r="J50" s="122"/>
      <c r="K50" s="332" t="str">
        <f>IF(COUNTIF(K12:K42,"GYJ(Z)")=0,"",COUNTIF(K12:K42,"GYJ(Z)"))</f>
        <v/>
      </c>
      <c r="L50" s="331"/>
      <c r="M50" s="331"/>
      <c r="N50" s="122"/>
      <c r="O50" s="332" t="str">
        <f>IF(COUNTIF(O12:O42,"GYJ(Z)")=0,"",COUNTIF(O12:O42,"GYJ(Z)"))</f>
        <v/>
      </c>
      <c r="P50" s="331"/>
      <c r="Q50" s="331"/>
      <c r="R50" s="122"/>
      <c r="S50" s="332" t="str">
        <f>IF(COUNTIF(S12:S42,"GYJ(Z)")=0,"",COUNTIF(S12:S42,"GYJ(Z)"))</f>
        <v/>
      </c>
      <c r="T50" s="331"/>
      <c r="U50" s="331"/>
      <c r="V50" s="122"/>
      <c r="W50" s="332" t="str">
        <f>IF(COUNTIF(W12:W42,"GYJ(Z)")=0,"",COUNTIF(W12:W42,"GYJ(Z)"))</f>
        <v/>
      </c>
      <c r="X50" s="331"/>
      <c r="Y50" s="331"/>
      <c r="Z50" s="122"/>
      <c r="AA50" s="332" t="str">
        <f>IF(COUNTIF(AA12:AA42,"GYJ(Z)")=0,"",COUNTIF(AA12:AA42,"GYJ(Z)"))</f>
        <v/>
      </c>
      <c r="AB50" s="331"/>
      <c r="AC50" s="331"/>
      <c r="AD50" s="122"/>
      <c r="AE50" s="332" t="str">
        <f>IF(COUNTIF(AE12:AE42,"GYJ(Z)")=0,"",COUNTIF(AE12:AE42,"GYJ(Z)"))</f>
        <v/>
      </c>
      <c r="AF50" s="331"/>
      <c r="AG50" s="331"/>
      <c r="AH50" s="122"/>
      <c r="AI50" s="332" t="str">
        <f>IF(COUNTIF(AI12:AI42,"GYJ(Z)")=0,"",COUNTIF(AI12:AI42,"GYJ(Z)"))</f>
        <v/>
      </c>
      <c r="AJ50" s="331"/>
      <c r="AK50" s="331"/>
      <c r="AL50" s="122"/>
      <c r="AM50" s="333" t="str">
        <f t="shared" si="21"/>
        <v/>
      </c>
    </row>
    <row r="51" spans="1:39" ht="15.75" customHeight="1" x14ac:dyDescent="0.2">
      <c r="A51" s="358"/>
      <c r="B51" s="359"/>
      <c r="C51" s="337" t="s">
        <v>59</v>
      </c>
      <c r="D51" s="331"/>
      <c r="E51" s="331"/>
      <c r="F51" s="122"/>
      <c r="G51" s="332" t="str">
        <f>IF(COUNTIF(G12:G42,"K")=0,"",COUNTIF(G12:G42,"K"))</f>
        <v/>
      </c>
      <c r="H51" s="331"/>
      <c r="I51" s="331"/>
      <c r="J51" s="122"/>
      <c r="K51" s="332" t="str">
        <f>IF(COUNTIF(K12:K42,"K")=0,"",COUNTIF(K12:K42,"K"))</f>
        <v/>
      </c>
      <c r="L51" s="331"/>
      <c r="M51" s="331"/>
      <c r="N51" s="122"/>
      <c r="O51" s="332" t="str">
        <f>IF(COUNTIF(O12:O42,"K")=0,"",COUNTIF(O12:O42,"K"))</f>
        <v/>
      </c>
      <c r="P51" s="331"/>
      <c r="Q51" s="331"/>
      <c r="R51" s="122"/>
      <c r="S51" s="332" t="str">
        <f>IF(COUNTIF(S12:S42,"K")=0,"",COUNTIF(S12:S42,"K"))</f>
        <v/>
      </c>
      <c r="T51" s="331"/>
      <c r="U51" s="331"/>
      <c r="V51" s="122"/>
      <c r="W51" s="332" t="str">
        <f>IF(COUNTIF(W12:W42,"K")=0,"",COUNTIF(W12:W42,"K"))</f>
        <v/>
      </c>
      <c r="X51" s="331"/>
      <c r="Y51" s="331"/>
      <c r="Z51" s="122"/>
      <c r="AA51" s="332">
        <f>IF(COUNTIF(AA12:AA42,"K")=0,"",COUNTIF(AA12:AA42,"K"))</f>
        <v>1</v>
      </c>
      <c r="AB51" s="331"/>
      <c r="AC51" s="331"/>
      <c r="AD51" s="122"/>
      <c r="AE51" s="332">
        <f>IF(COUNTIF(AE12:AE42,"K")=0,"",COUNTIF(AE12:AE42,"K"))</f>
        <v>1</v>
      </c>
      <c r="AF51" s="331"/>
      <c r="AG51" s="331"/>
      <c r="AH51" s="122"/>
      <c r="AI51" s="332" t="str">
        <f>IF(COUNTIF(AI12:AI42,"K")=0,"",COUNTIF(AI12:AI42,"K"))</f>
        <v/>
      </c>
      <c r="AJ51" s="331"/>
      <c r="AK51" s="331"/>
      <c r="AL51" s="122"/>
      <c r="AM51" s="333">
        <f t="shared" si="21"/>
        <v>1</v>
      </c>
    </row>
    <row r="52" spans="1:39" ht="15.75" customHeight="1" x14ac:dyDescent="0.2">
      <c r="A52" s="358"/>
      <c r="B52" s="359"/>
      <c r="C52" s="337" t="s">
        <v>60</v>
      </c>
      <c r="D52" s="331"/>
      <c r="E52" s="331"/>
      <c r="F52" s="122"/>
      <c r="G52" s="332" t="str">
        <f>IF(COUNTIF(G12:G42,"K(Z)")=0,"",COUNTIF(G12:G42,"K(Z)"))</f>
        <v/>
      </c>
      <c r="H52" s="331"/>
      <c r="I52" s="331"/>
      <c r="J52" s="122"/>
      <c r="K52" s="332" t="str">
        <f>IF(COUNTIF(K12:K42,"K(Z)")=0,"",COUNTIF(K12:K42,"K(Z)"))</f>
        <v/>
      </c>
      <c r="L52" s="331"/>
      <c r="M52" s="331"/>
      <c r="N52" s="122"/>
      <c r="O52" s="332" t="str">
        <f>IF(COUNTIF(O12:O42,"K(Z)")=0,"",COUNTIF(O12:O42,"K(Z)"))</f>
        <v/>
      </c>
      <c r="P52" s="331"/>
      <c r="Q52" s="331"/>
      <c r="R52" s="122"/>
      <c r="S52" s="332" t="str">
        <f>IF(COUNTIF(S12:S42,"K(Z)")=0,"",COUNTIF(S12:S42,"K(Z)"))</f>
        <v/>
      </c>
      <c r="T52" s="331"/>
      <c r="U52" s="331"/>
      <c r="V52" s="122"/>
      <c r="W52" s="332" t="str">
        <f>IF(COUNTIF(W12:W42,"K(Z)")=0,"",COUNTIF(W12:W42,"K(Z)"))</f>
        <v/>
      </c>
      <c r="X52" s="331"/>
      <c r="Y52" s="331"/>
      <c r="Z52" s="122"/>
      <c r="AA52" s="332" t="str">
        <f>IF(COUNTIF(AA12:AA42,"K(Z)")=0,"",COUNTIF(AA12:AA42,"K(Z)"))</f>
        <v/>
      </c>
      <c r="AB52" s="331"/>
      <c r="AC52" s="331"/>
      <c r="AD52" s="122"/>
      <c r="AE52" s="332">
        <f>IF(COUNTIF(AE12:AE42,"K(Z)")=0,"",COUNTIF(AE12:AE42,"K(Z)"))</f>
        <v>1</v>
      </c>
      <c r="AF52" s="331"/>
      <c r="AG52" s="331"/>
      <c r="AH52" s="122"/>
      <c r="AI52" s="332" t="str">
        <f>IF(COUNTIF(AI12:AI42,"K(Z)")=0,"",COUNTIF(AI12:AI42,"K(Z)"))</f>
        <v/>
      </c>
      <c r="AJ52" s="331"/>
      <c r="AK52" s="331"/>
      <c r="AL52" s="122"/>
      <c r="AM52" s="333" t="str">
        <f t="shared" si="21"/>
        <v/>
      </c>
    </row>
    <row r="53" spans="1:39" ht="15.75" customHeight="1" x14ac:dyDescent="0.2">
      <c r="A53" s="358"/>
      <c r="B53" s="359"/>
      <c r="C53" s="330" t="s">
        <v>21</v>
      </c>
      <c r="D53" s="331"/>
      <c r="E53" s="331"/>
      <c r="F53" s="122"/>
      <c r="G53" s="332" t="str">
        <f>IF(COUNTIF(G12:G42,"AV")=0,"",COUNTIF(G12:G42,"AV"))</f>
        <v/>
      </c>
      <c r="H53" s="331"/>
      <c r="I53" s="331"/>
      <c r="J53" s="122"/>
      <c r="K53" s="332" t="str">
        <f>IF(COUNTIF(K12:K42,"AV")=0,"",COUNTIF(K12:K42,"AV"))</f>
        <v/>
      </c>
      <c r="L53" s="331"/>
      <c r="M53" s="331"/>
      <c r="N53" s="122"/>
      <c r="O53" s="332" t="str">
        <f>IF(COUNTIF(O12:O42,"AV")=0,"",COUNTIF(O12:O42,"AV"))</f>
        <v/>
      </c>
      <c r="P53" s="331"/>
      <c r="Q53" s="331"/>
      <c r="R53" s="122"/>
      <c r="S53" s="332" t="str">
        <f>IF(COUNTIF(S12:S42,"AV")=0,"",COUNTIF(S12:S42,"AV"))</f>
        <v/>
      </c>
      <c r="T53" s="331"/>
      <c r="U53" s="331"/>
      <c r="V53" s="122"/>
      <c r="W53" s="332" t="str">
        <f>IF(COUNTIF(W12:W42,"AV")=0,"",COUNTIF(W12:W42,"AV"))</f>
        <v/>
      </c>
      <c r="X53" s="331"/>
      <c r="Y53" s="331"/>
      <c r="Z53" s="122"/>
      <c r="AA53" s="332" t="str">
        <f>IF(COUNTIF(AA12:AA42,"AV")=0,"",COUNTIF(AA12:AA42,"AV"))</f>
        <v/>
      </c>
      <c r="AB53" s="331"/>
      <c r="AC53" s="331"/>
      <c r="AD53" s="122"/>
      <c r="AE53" s="332" t="str">
        <f>IF(COUNTIF(AE12:AE42,"AV")=0,"",COUNTIF(AE12:AE42,"AV"))</f>
        <v/>
      </c>
      <c r="AF53" s="331"/>
      <c r="AG53" s="331"/>
      <c r="AH53" s="122"/>
      <c r="AI53" s="332" t="str">
        <f>IF(COUNTIF(AI12:AI42,"AV")=0,"",COUNTIF(AI12:AI42,"AV"))</f>
        <v/>
      </c>
      <c r="AJ53" s="331"/>
      <c r="AK53" s="331"/>
      <c r="AL53" s="122"/>
      <c r="AM53" s="333" t="str">
        <f t="shared" si="21"/>
        <v/>
      </c>
    </row>
    <row r="54" spans="1:39" ht="15.75" customHeight="1" x14ac:dyDescent="0.2">
      <c r="A54" s="358"/>
      <c r="B54" s="359"/>
      <c r="C54" s="330" t="s">
        <v>78</v>
      </c>
      <c r="D54" s="331"/>
      <c r="E54" s="331"/>
      <c r="F54" s="122"/>
      <c r="G54" s="332" t="str">
        <f>IF(COUNTIF(G12:G42,"KV")=0,"",COUNTIF(G12:G42,"KV"))</f>
        <v/>
      </c>
      <c r="H54" s="331"/>
      <c r="I54" s="331"/>
      <c r="J54" s="122"/>
      <c r="K54" s="332" t="str">
        <f>IF(COUNTIF(K12:K42,"KV")=0,"",COUNTIF(K12:K42,"KV"))</f>
        <v/>
      </c>
      <c r="L54" s="331"/>
      <c r="M54" s="331"/>
      <c r="N54" s="122"/>
      <c r="O54" s="332" t="str">
        <f>IF(COUNTIF(O12:O42,"KV")=0,"",COUNTIF(O12:O42,"KV"))</f>
        <v/>
      </c>
      <c r="P54" s="331"/>
      <c r="Q54" s="331"/>
      <c r="R54" s="122"/>
      <c r="S54" s="332" t="str">
        <f>IF(COUNTIF(S12:S42,"KV")=0,"",COUNTIF(S12:S42,"KV"))</f>
        <v/>
      </c>
      <c r="T54" s="331"/>
      <c r="U54" s="331"/>
      <c r="V54" s="122"/>
      <c r="W54" s="332" t="str">
        <f>IF(COUNTIF(W12:W42,"KV")=0,"",COUNTIF(W12:W42,"KV"))</f>
        <v/>
      </c>
      <c r="X54" s="331"/>
      <c r="Y54" s="331"/>
      <c r="Z54" s="122"/>
      <c r="AA54" s="332" t="str">
        <f>IF(COUNTIF(AA12:AA42,"KV")=0,"",COUNTIF(AA12:AA42,"KV"))</f>
        <v/>
      </c>
      <c r="AB54" s="331"/>
      <c r="AC54" s="331"/>
      <c r="AD54" s="122"/>
      <c r="AE54" s="332" t="str">
        <f>IF(COUNTIF(AE12:AE42,"KV")=0,"",COUNTIF(AE12:AE42,"KV"))</f>
        <v/>
      </c>
      <c r="AF54" s="331"/>
      <c r="AG54" s="331"/>
      <c r="AH54" s="122"/>
      <c r="AI54" s="332" t="str">
        <f>IF(COUNTIF(AI12:AI42,"KV")=0,"",COUNTIF(AI12:AI42,"KV"))</f>
        <v/>
      </c>
      <c r="AJ54" s="331"/>
      <c r="AK54" s="331"/>
      <c r="AL54" s="122"/>
      <c r="AM54" s="333" t="str">
        <f t="shared" si="21"/>
        <v/>
      </c>
    </row>
    <row r="55" spans="1:39" ht="15.75" customHeight="1" x14ac:dyDescent="0.2">
      <c r="A55" s="358"/>
      <c r="B55" s="359"/>
      <c r="C55" s="330" t="s">
        <v>79</v>
      </c>
      <c r="D55" s="338"/>
      <c r="E55" s="338"/>
      <c r="F55" s="339"/>
      <c r="G55" s="332" t="str">
        <f>IF(COUNTIF(G12:G42,"SZG")=0,"",COUNTIF(G12:G42,"SZG"))</f>
        <v/>
      </c>
      <c r="H55" s="338"/>
      <c r="I55" s="338"/>
      <c r="J55" s="339"/>
      <c r="K55" s="332" t="str">
        <f>IF(COUNTIF(K12:K42,"SZG")=0,"",COUNTIF(K12:K42,"SZG"))</f>
        <v/>
      </c>
      <c r="L55" s="338"/>
      <c r="M55" s="338"/>
      <c r="N55" s="339"/>
      <c r="O55" s="332" t="str">
        <f>IF(COUNTIF(O12:O42,"SZG")=0,"",COUNTIF(O12:O42,"SZG"))</f>
        <v/>
      </c>
      <c r="P55" s="338"/>
      <c r="Q55" s="338"/>
      <c r="R55" s="339"/>
      <c r="S55" s="332" t="str">
        <f>IF(COUNTIF(S12:S42,"SZG")=0,"",COUNTIF(S12:S42,"SZG"))</f>
        <v/>
      </c>
      <c r="T55" s="338"/>
      <c r="U55" s="338"/>
      <c r="V55" s="339"/>
      <c r="W55" s="332" t="str">
        <f>IF(COUNTIF(W12:W42,"SZG")=0,"",COUNTIF(W12:W42,"SZG"))</f>
        <v/>
      </c>
      <c r="X55" s="338"/>
      <c r="Y55" s="338"/>
      <c r="Z55" s="339"/>
      <c r="AA55" s="332" t="str">
        <f>IF(COUNTIF(AA12:AA42,"SZG")=0,"",COUNTIF(AA12:AA42,"SZG"))</f>
        <v/>
      </c>
      <c r="AB55" s="338"/>
      <c r="AC55" s="338"/>
      <c r="AD55" s="339"/>
      <c r="AE55" s="332" t="str">
        <f>IF(COUNTIF(AE12:AE42,"SZG")=0,"",COUNTIF(AE12:AE42,"SZG"))</f>
        <v/>
      </c>
      <c r="AF55" s="338"/>
      <c r="AG55" s="338"/>
      <c r="AH55" s="339"/>
      <c r="AI55" s="332" t="str">
        <f>IF(COUNTIF(AI12:AI42,"SZG")=0,"",COUNTIF(AI12:AI42,"SZG"))</f>
        <v/>
      </c>
      <c r="AJ55" s="331"/>
      <c r="AK55" s="331"/>
      <c r="AL55" s="122"/>
      <c r="AM55" s="333" t="str">
        <f t="shared" si="21"/>
        <v/>
      </c>
    </row>
    <row r="56" spans="1:39" ht="15.75" customHeight="1" x14ac:dyDescent="0.2">
      <c r="A56" s="358"/>
      <c r="B56" s="359"/>
      <c r="C56" s="330" t="s">
        <v>80</v>
      </c>
      <c r="D56" s="338"/>
      <c r="E56" s="338"/>
      <c r="F56" s="339"/>
      <c r="G56" s="332" t="str">
        <f>IF(COUNTIF(G12:G42,"ZV")=0,"",COUNTIF(G12:G42,"ZV"))</f>
        <v/>
      </c>
      <c r="H56" s="338"/>
      <c r="I56" s="338"/>
      <c r="J56" s="339"/>
      <c r="K56" s="332" t="str">
        <f>IF(COUNTIF(K12:K42,"ZV")=0,"",COUNTIF(K12:K42,"ZV"))</f>
        <v/>
      </c>
      <c r="L56" s="338"/>
      <c r="M56" s="338"/>
      <c r="N56" s="339"/>
      <c r="O56" s="332" t="str">
        <f>IF(COUNTIF(O12:O42,"ZV")=0,"",COUNTIF(O12:O42,"ZV"))</f>
        <v/>
      </c>
      <c r="P56" s="338"/>
      <c r="Q56" s="338"/>
      <c r="R56" s="339"/>
      <c r="S56" s="332" t="str">
        <f>IF(COUNTIF(S12:S42,"ZV")=0,"",COUNTIF(S12:S42,"ZV"))</f>
        <v/>
      </c>
      <c r="T56" s="338"/>
      <c r="U56" s="338"/>
      <c r="V56" s="339"/>
      <c r="W56" s="332" t="str">
        <f>IF(COUNTIF(W12:W42,"ZV")=0,"",COUNTIF(W12:W42,"ZV"))</f>
        <v/>
      </c>
      <c r="X56" s="338"/>
      <c r="Y56" s="338"/>
      <c r="Z56" s="339"/>
      <c r="AA56" s="332" t="str">
        <f>IF(COUNTIF(AA12:AA42,"ZV")=0,"",COUNTIF(AA12:AA42,"ZV"))</f>
        <v/>
      </c>
      <c r="AB56" s="338"/>
      <c r="AC56" s="338"/>
      <c r="AD56" s="339"/>
      <c r="AE56" s="332" t="str">
        <f>IF(COUNTIF(AE12:AE42,"ZV")=0,"",COUNTIF(AE12:AE42,"ZV"))</f>
        <v/>
      </c>
      <c r="AF56" s="338"/>
      <c r="AG56" s="338"/>
      <c r="AH56" s="339"/>
      <c r="AI56" s="332">
        <f>IF(COUNTIF(AI12:AI42,"ZV")=0,"",COUNTIF(AI12:AI42,"ZV"))</f>
        <v>2</v>
      </c>
      <c r="AJ56" s="331"/>
      <c r="AK56" s="331"/>
      <c r="AL56" s="122"/>
      <c r="AM56" s="333" t="str">
        <f t="shared" si="21"/>
        <v/>
      </c>
    </row>
    <row r="57" spans="1:39" ht="15.75" customHeight="1" thickBot="1" x14ac:dyDescent="0.25">
      <c r="A57" s="362"/>
      <c r="B57" s="363"/>
      <c r="C57" s="71" t="s">
        <v>26</v>
      </c>
      <c r="D57" s="72"/>
      <c r="E57" s="72"/>
      <c r="F57" s="73"/>
      <c r="G57" s="74" t="str">
        <f>IF(SUM(G45:G56)=0,"",SUM(G45:G56))</f>
        <v/>
      </c>
      <c r="H57" s="72"/>
      <c r="I57" s="72"/>
      <c r="J57" s="73"/>
      <c r="K57" s="74">
        <f>IF(SUM(K45:K56)=0,"",SUM(K45:K56))</f>
        <v>2</v>
      </c>
      <c r="L57" s="72"/>
      <c r="M57" s="72"/>
      <c r="N57" s="73"/>
      <c r="O57" s="74">
        <f>IF(SUM(O45:O56)=0,"",SUM(O45:O56))</f>
        <v>2</v>
      </c>
      <c r="P57" s="72"/>
      <c r="Q57" s="72"/>
      <c r="R57" s="73"/>
      <c r="S57" s="74">
        <f>IF(SUM(S45:S56)=0,"",SUM(S45:S56))</f>
        <v>2</v>
      </c>
      <c r="T57" s="72"/>
      <c r="U57" s="72"/>
      <c r="V57" s="73"/>
      <c r="W57" s="74">
        <f>IF(SUM(W45:W56)=0,"",SUM(W45:W56))</f>
        <v>2</v>
      </c>
      <c r="X57" s="72"/>
      <c r="Y57" s="72"/>
      <c r="Z57" s="73"/>
      <c r="AA57" s="74">
        <f>IF(SUM(AA45:AA56)=0,"",SUM(AA45:AA56))</f>
        <v>4</v>
      </c>
      <c r="AB57" s="72"/>
      <c r="AC57" s="72"/>
      <c r="AD57" s="73"/>
      <c r="AE57" s="74">
        <f>IF(SUM(AE45:AE56)=0,"",SUM(AE45:AE56))</f>
        <v>4</v>
      </c>
      <c r="AF57" s="72"/>
      <c r="AG57" s="72"/>
      <c r="AH57" s="73"/>
      <c r="AI57" s="74">
        <f>IF(SUM(AI45:AI56)=0,"",SUM(AI45:AI56))</f>
        <v>5</v>
      </c>
      <c r="AJ57" s="72"/>
      <c r="AK57" s="72"/>
      <c r="AL57" s="73"/>
      <c r="AM57" s="75">
        <f t="shared" si="21"/>
        <v>12</v>
      </c>
    </row>
    <row r="58" spans="1:39" ht="15.75" customHeight="1" thickTop="1" x14ac:dyDescent="0.2">
      <c r="A58" s="81"/>
      <c r="B58" s="27"/>
      <c r="C58" s="28"/>
      <c r="D58" s="29"/>
      <c r="E58" s="30"/>
      <c r="F58" s="29"/>
      <c r="G58" s="29"/>
      <c r="H58" s="30"/>
      <c r="I58" s="29"/>
      <c r="J58" s="31"/>
      <c r="K58" s="31"/>
      <c r="L58" s="29"/>
      <c r="M58" s="30"/>
      <c r="N58" s="29"/>
      <c r="O58" s="29"/>
      <c r="P58" s="30"/>
      <c r="Q58" s="29"/>
      <c r="R58" s="31"/>
      <c r="S58" s="30"/>
      <c r="T58" s="32"/>
      <c r="U58" s="33"/>
    </row>
    <row r="59" spans="1:39" ht="15.75" customHeight="1" x14ac:dyDescent="0.2">
      <c r="A59" s="81"/>
      <c r="B59" s="27"/>
      <c r="C59" s="28"/>
      <c r="D59" s="29">
        <f>SUM(D36,E36)</f>
        <v>536</v>
      </c>
      <c r="E59" s="30"/>
      <c r="F59" s="29"/>
      <c r="G59" s="29"/>
      <c r="H59" s="30">
        <f>SUM(H36,I36)</f>
        <v>364</v>
      </c>
      <c r="I59" s="29"/>
      <c r="J59" s="31"/>
      <c r="K59" s="31"/>
      <c r="L59" s="29">
        <f>SUM(L36,M36)</f>
        <v>392</v>
      </c>
      <c r="M59" s="30"/>
      <c r="N59" s="29"/>
      <c r="O59" s="29"/>
      <c r="P59" s="30">
        <f>SUM(P36,Q36)</f>
        <v>406</v>
      </c>
      <c r="Q59" s="29"/>
      <c r="R59" s="31"/>
      <c r="S59" s="30"/>
      <c r="T59" s="32">
        <f>SUM(T36,U36)</f>
        <v>406</v>
      </c>
      <c r="U59" s="33"/>
      <c r="X59" s="2">
        <f>SUM(X36,Y36)</f>
        <v>378</v>
      </c>
      <c r="AB59" s="2">
        <f>SUM(AB36,AC36)</f>
        <v>420</v>
      </c>
      <c r="AG59" s="2">
        <f>SUM(AG36,AH36)</f>
        <v>220</v>
      </c>
    </row>
    <row r="60" spans="1:39" ht="15.75" customHeight="1" x14ac:dyDescent="0.2">
      <c r="A60" s="81"/>
      <c r="B60" s="27"/>
      <c r="C60" s="28"/>
      <c r="D60" s="29"/>
      <c r="E60" s="30"/>
      <c r="F60" s="29"/>
      <c r="G60" s="29"/>
      <c r="H60" s="30"/>
      <c r="I60" s="29"/>
      <c r="J60" s="31"/>
      <c r="K60" s="31"/>
      <c r="L60" s="29"/>
      <c r="M60" s="30"/>
      <c r="N60" s="29"/>
      <c r="O60" s="29"/>
      <c r="P60" s="30"/>
      <c r="Q60" s="29"/>
      <c r="R60" s="31"/>
      <c r="S60" s="30"/>
      <c r="T60" s="32"/>
      <c r="U60" s="33"/>
    </row>
    <row r="61" spans="1:39" ht="15.75" customHeight="1" x14ac:dyDescent="0.2">
      <c r="A61" s="81"/>
      <c r="B61" s="27"/>
      <c r="C61" s="34"/>
      <c r="D61" s="29"/>
      <c r="E61" s="30"/>
      <c r="F61" s="29"/>
      <c r="G61" s="29"/>
      <c r="H61" s="30"/>
      <c r="I61" s="29"/>
      <c r="J61" s="31"/>
      <c r="K61" s="31"/>
      <c r="L61" s="29"/>
      <c r="M61" s="30"/>
      <c r="N61" s="29"/>
      <c r="O61" s="29"/>
      <c r="P61" s="30"/>
      <c r="Q61" s="29"/>
      <c r="R61" s="31"/>
      <c r="S61" s="30"/>
      <c r="T61" s="32"/>
      <c r="U61" s="33"/>
    </row>
    <row r="62" spans="1:39" ht="15.75" customHeight="1" x14ac:dyDescent="0.2">
      <c r="A62" s="81"/>
      <c r="B62" s="27"/>
      <c r="C62" s="28"/>
      <c r="D62" s="29"/>
      <c r="E62" s="30"/>
      <c r="F62" s="29"/>
      <c r="G62" s="29"/>
      <c r="H62" s="30"/>
      <c r="I62" s="29"/>
      <c r="J62" s="31"/>
      <c r="K62" s="31"/>
      <c r="L62" s="29"/>
      <c r="M62" s="30"/>
      <c r="N62" s="29"/>
      <c r="O62" s="29"/>
      <c r="P62" s="30"/>
      <c r="Q62" s="29"/>
      <c r="R62" s="31"/>
      <c r="S62" s="30"/>
      <c r="T62" s="32"/>
      <c r="U62" s="33"/>
    </row>
    <row r="63" spans="1:39" ht="15.75" customHeight="1" x14ac:dyDescent="0.2">
      <c r="A63" s="81"/>
      <c r="B63" s="27"/>
      <c r="C63" s="28"/>
      <c r="D63" s="29"/>
      <c r="E63" s="30"/>
      <c r="F63" s="29"/>
      <c r="G63" s="29"/>
      <c r="H63" s="30"/>
      <c r="I63" s="29"/>
      <c r="J63" s="31"/>
      <c r="K63" s="31"/>
      <c r="L63" s="29"/>
      <c r="M63" s="30"/>
      <c r="N63" s="29"/>
      <c r="O63" s="29"/>
      <c r="P63" s="30"/>
      <c r="Q63" s="29"/>
      <c r="R63" s="31"/>
      <c r="S63" s="30"/>
      <c r="T63" s="32"/>
      <c r="U63" s="33"/>
    </row>
    <row r="64" spans="1:39" s="36" customFormat="1" ht="15.75" customHeight="1" x14ac:dyDescent="0.25">
      <c r="A64" s="81"/>
      <c r="B64" s="27"/>
      <c r="C64" s="28"/>
      <c r="D64" s="29"/>
      <c r="E64" s="30"/>
      <c r="F64" s="29"/>
      <c r="G64" s="29"/>
      <c r="H64" s="30"/>
      <c r="I64" s="29"/>
      <c r="J64" s="31"/>
      <c r="K64" s="31"/>
      <c r="L64" s="29"/>
      <c r="M64" s="30"/>
      <c r="N64" s="29"/>
      <c r="O64" s="29"/>
      <c r="P64" s="30"/>
      <c r="Q64" s="29"/>
      <c r="R64" s="31"/>
      <c r="S64" s="30"/>
      <c r="T64" s="32"/>
      <c r="U64" s="33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36" customFormat="1" ht="20.100000000000001" customHeight="1" x14ac:dyDescent="0.25">
      <c r="A65" s="81"/>
      <c r="B65" s="27"/>
      <c r="C65" s="34"/>
      <c r="D65" s="29"/>
      <c r="E65" s="30"/>
      <c r="F65" s="29"/>
      <c r="G65" s="29"/>
      <c r="H65" s="30"/>
      <c r="I65" s="29"/>
      <c r="J65" s="31"/>
      <c r="K65" s="31"/>
      <c r="L65" s="29"/>
      <c r="M65" s="30"/>
      <c r="N65" s="29"/>
      <c r="O65" s="29"/>
      <c r="P65" s="30"/>
      <c r="Q65" s="29"/>
      <c r="R65" s="31"/>
      <c r="S65" s="30"/>
      <c r="T65" s="32"/>
      <c r="U65" s="33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36" customFormat="1" ht="15.75" customHeight="1" x14ac:dyDescent="0.25">
      <c r="A66" s="81"/>
      <c r="B66" s="27"/>
      <c r="C66" s="28"/>
      <c r="D66" s="29"/>
      <c r="E66" s="30"/>
      <c r="F66" s="29"/>
      <c r="G66" s="29"/>
      <c r="H66" s="30"/>
      <c r="I66" s="29"/>
      <c r="J66" s="31"/>
      <c r="K66" s="31"/>
      <c r="L66" s="29"/>
      <c r="M66" s="30"/>
      <c r="N66" s="29"/>
      <c r="O66" s="29"/>
      <c r="P66" s="30"/>
      <c r="Q66" s="29"/>
      <c r="R66" s="31"/>
      <c r="S66" s="30"/>
      <c r="T66" s="32"/>
      <c r="U66" s="33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ht="15.75" customHeight="1" x14ac:dyDescent="0.2">
      <c r="A67" s="81"/>
      <c r="B67" s="27"/>
      <c r="C67" s="28"/>
      <c r="D67" s="29"/>
      <c r="E67" s="30"/>
      <c r="F67" s="29"/>
      <c r="G67" s="29"/>
      <c r="H67" s="30"/>
      <c r="I67" s="29"/>
      <c r="J67" s="31"/>
      <c r="K67" s="31"/>
      <c r="L67" s="29"/>
      <c r="M67" s="30"/>
      <c r="N67" s="29"/>
      <c r="O67" s="29"/>
      <c r="P67" s="30"/>
      <c r="Q67" s="29"/>
      <c r="R67" s="31"/>
      <c r="S67" s="30"/>
      <c r="T67" s="32"/>
      <c r="U67" s="33"/>
    </row>
    <row r="68" spans="1:39" ht="15.75" customHeight="1" x14ac:dyDescent="0.2">
      <c r="A68" s="81"/>
      <c r="B68" s="27"/>
      <c r="C68" s="28"/>
      <c r="D68" s="29"/>
      <c r="E68" s="30"/>
      <c r="F68" s="29"/>
      <c r="G68" s="29"/>
      <c r="H68" s="30"/>
      <c r="I68" s="29"/>
      <c r="J68" s="31"/>
      <c r="K68" s="31"/>
      <c r="L68" s="29"/>
      <c r="M68" s="30"/>
      <c r="N68" s="29"/>
      <c r="O68" s="29"/>
      <c r="P68" s="30"/>
      <c r="Q68" s="29"/>
      <c r="R68" s="31"/>
      <c r="S68" s="30"/>
      <c r="T68" s="32"/>
      <c r="U68" s="33"/>
    </row>
    <row r="69" spans="1:39" ht="15.75" customHeight="1" x14ac:dyDescent="0.2">
      <c r="A69" s="81"/>
      <c r="B69" s="27"/>
      <c r="C69" s="28"/>
      <c r="D69" s="29"/>
      <c r="E69" s="30"/>
      <c r="F69" s="29"/>
      <c r="G69" s="29"/>
      <c r="H69" s="30"/>
      <c r="I69" s="29"/>
      <c r="J69" s="31"/>
      <c r="K69" s="31"/>
      <c r="L69" s="29"/>
      <c r="M69" s="30"/>
      <c r="N69" s="29"/>
      <c r="O69" s="29"/>
      <c r="P69" s="30"/>
      <c r="Q69" s="29"/>
      <c r="R69" s="31"/>
      <c r="S69" s="30"/>
      <c r="T69" s="32"/>
      <c r="U69" s="33"/>
    </row>
    <row r="70" spans="1:39" ht="15.75" customHeight="1" x14ac:dyDescent="0.2">
      <c r="A70" s="81"/>
      <c r="B70" s="27"/>
      <c r="C70" s="28"/>
      <c r="D70" s="29"/>
      <c r="E70" s="30"/>
      <c r="F70" s="29"/>
      <c r="G70" s="29"/>
      <c r="H70" s="30"/>
      <c r="I70" s="29"/>
      <c r="J70" s="31"/>
      <c r="K70" s="31"/>
      <c r="L70" s="29"/>
      <c r="M70" s="30"/>
      <c r="N70" s="29"/>
      <c r="O70" s="29"/>
      <c r="P70" s="30"/>
      <c r="Q70" s="29"/>
      <c r="R70" s="31"/>
      <c r="S70" s="30"/>
      <c r="T70" s="32"/>
      <c r="U70" s="33"/>
    </row>
    <row r="71" spans="1:39" ht="15.75" customHeight="1" x14ac:dyDescent="0.2">
      <c r="A71" s="81"/>
      <c r="B71" s="27"/>
      <c r="C71" s="28"/>
      <c r="D71" s="29"/>
      <c r="E71" s="30"/>
      <c r="F71" s="29"/>
      <c r="G71" s="29"/>
      <c r="H71" s="30"/>
      <c r="I71" s="29"/>
      <c r="J71" s="31"/>
      <c r="K71" s="31"/>
      <c r="L71" s="29"/>
      <c r="M71" s="30"/>
      <c r="N71" s="29"/>
      <c r="O71" s="29"/>
      <c r="P71" s="30"/>
      <c r="Q71" s="29"/>
      <c r="R71" s="31"/>
      <c r="S71" s="30"/>
      <c r="T71" s="32"/>
      <c r="U71" s="33"/>
    </row>
    <row r="72" spans="1:39" ht="15.75" customHeight="1" x14ac:dyDescent="0.2">
      <c r="A72" s="81"/>
      <c r="B72" s="27"/>
      <c r="C72" s="28"/>
      <c r="D72" s="29"/>
      <c r="E72" s="30"/>
      <c r="F72" s="29"/>
      <c r="G72" s="29"/>
      <c r="H72" s="30"/>
      <c r="I72" s="29"/>
      <c r="J72" s="31"/>
      <c r="K72" s="31"/>
      <c r="L72" s="29"/>
      <c r="M72" s="30"/>
      <c r="N72" s="29"/>
      <c r="O72" s="29"/>
      <c r="P72" s="30"/>
      <c r="Q72" s="29"/>
      <c r="R72" s="31"/>
      <c r="S72" s="30"/>
      <c r="T72" s="32"/>
      <c r="U72" s="33"/>
    </row>
    <row r="73" spans="1:39" ht="15.75" customHeight="1" x14ac:dyDescent="0.2">
      <c r="A73" s="81"/>
      <c r="B73" s="27"/>
      <c r="C73" s="28"/>
      <c r="D73" s="29"/>
      <c r="E73" s="30"/>
      <c r="F73" s="29"/>
      <c r="G73" s="29"/>
      <c r="H73" s="30"/>
      <c r="I73" s="29"/>
      <c r="J73" s="31"/>
      <c r="K73" s="31"/>
      <c r="L73" s="29"/>
      <c r="M73" s="30"/>
      <c r="N73" s="29"/>
      <c r="O73" s="29"/>
      <c r="P73" s="30"/>
      <c r="Q73" s="29"/>
      <c r="R73" s="31"/>
      <c r="S73" s="30"/>
      <c r="T73" s="32"/>
      <c r="U73" s="33"/>
    </row>
    <row r="74" spans="1:39" ht="15.75" customHeight="1" x14ac:dyDescent="0.2">
      <c r="A74" s="81"/>
      <c r="B74" s="27"/>
      <c r="C74" s="28"/>
      <c r="D74" s="29"/>
      <c r="E74" s="30"/>
      <c r="F74" s="29"/>
      <c r="G74" s="29"/>
      <c r="H74" s="30"/>
      <c r="I74" s="29"/>
      <c r="J74" s="31"/>
      <c r="K74" s="31"/>
      <c r="L74" s="29"/>
      <c r="M74" s="30"/>
      <c r="N74" s="29"/>
      <c r="O74" s="29"/>
      <c r="P74" s="30"/>
      <c r="Q74" s="29"/>
      <c r="R74" s="31"/>
      <c r="S74" s="30"/>
      <c r="T74" s="32"/>
      <c r="U74" s="33"/>
    </row>
    <row r="75" spans="1:39" ht="15.75" customHeight="1" x14ac:dyDescent="0.2">
      <c r="A75" s="81"/>
      <c r="B75" s="27"/>
      <c r="C75" s="28"/>
      <c r="D75" s="29"/>
      <c r="E75" s="30"/>
      <c r="F75" s="29"/>
      <c r="G75" s="29"/>
      <c r="H75" s="30"/>
      <c r="I75" s="29"/>
      <c r="J75" s="31"/>
      <c r="K75" s="30"/>
      <c r="L75" s="29"/>
      <c r="M75" s="31"/>
      <c r="N75" s="29"/>
      <c r="O75" s="29"/>
      <c r="P75" s="30"/>
      <c r="Q75" s="29"/>
      <c r="R75" s="31"/>
      <c r="S75" s="30"/>
      <c r="T75" s="32"/>
      <c r="U75" s="33"/>
    </row>
    <row r="76" spans="1:39" ht="15.75" customHeight="1" x14ac:dyDescent="0.2">
      <c r="A76" s="81"/>
      <c r="B76" s="27"/>
      <c r="C76" s="28"/>
      <c r="D76" s="29"/>
      <c r="E76" s="30"/>
      <c r="F76" s="29"/>
      <c r="G76" s="29"/>
      <c r="H76" s="30"/>
      <c r="I76" s="29"/>
      <c r="J76" s="31"/>
      <c r="K76" s="30"/>
      <c r="L76" s="29"/>
      <c r="M76" s="31"/>
      <c r="N76" s="29"/>
      <c r="O76" s="29"/>
      <c r="P76" s="30"/>
      <c r="Q76" s="29"/>
      <c r="R76" s="31"/>
      <c r="S76" s="30"/>
      <c r="T76" s="32"/>
      <c r="U76" s="33"/>
    </row>
    <row r="77" spans="1:39" ht="15.75" customHeight="1" x14ac:dyDescent="0.2">
      <c r="A77" s="81"/>
      <c r="B77" s="27"/>
      <c r="C77" s="28"/>
      <c r="D77" s="29"/>
      <c r="E77" s="30"/>
      <c r="F77" s="29"/>
      <c r="G77" s="29"/>
      <c r="H77" s="30"/>
      <c r="I77" s="29"/>
      <c r="J77" s="31"/>
      <c r="K77" s="30"/>
      <c r="L77" s="29"/>
      <c r="M77" s="30"/>
      <c r="N77" s="31"/>
      <c r="O77" s="29"/>
      <c r="P77" s="31"/>
      <c r="Q77" s="29"/>
      <c r="R77" s="31"/>
      <c r="S77" s="30"/>
      <c r="T77" s="32"/>
      <c r="U77" s="33"/>
    </row>
    <row r="78" spans="1:39" ht="15.75" customHeight="1" x14ac:dyDescent="0.25">
      <c r="A78" s="35"/>
      <c r="B78" s="36"/>
      <c r="C78" s="37"/>
      <c r="D78" s="38"/>
      <c r="E78" s="39"/>
      <c r="F78" s="38"/>
      <c r="G78" s="38"/>
      <c r="H78" s="39"/>
      <c r="I78" s="38"/>
      <c r="J78" s="38"/>
      <c r="K78" s="39"/>
      <c r="L78" s="38"/>
      <c r="M78" s="39"/>
      <c r="N78" s="38"/>
      <c r="O78" s="38"/>
      <c r="P78" s="39"/>
      <c r="Q78" s="38"/>
      <c r="R78" s="38"/>
      <c r="S78" s="39"/>
      <c r="T78" s="38"/>
      <c r="U78" s="38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</row>
    <row r="79" spans="1:39" ht="15.75" customHeight="1" x14ac:dyDescent="0.25">
      <c r="A79" s="1149"/>
      <c r="B79" s="1150"/>
      <c r="C79" s="1150"/>
      <c r="D79" s="1150"/>
      <c r="E79" s="1150"/>
      <c r="F79" s="1150"/>
      <c r="G79" s="1150"/>
      <c r="H79" s="1150"/>
      <c r="I79" s="1150"/>
      <c r="J79" s="1150"/>
      <c r="K79" s="1150"/>
      <c r="L79" s="1150"/>
      <c r="M79" s="1150"/>
      <c r="N79" s="1150"/>
      <c r="O79" s="1150"/>
      <c r="P79" s="1150"/>
      <c r="Q79" s="1150"/>
      <c r="R79" s="1150"/>
      <c r="S79" s="1150"/>
      <c r="T79" s="1151"/>
      <c r="U79" s="1151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</row>
    <row r="80" spans="1:39" ht="15.75" customHeight="1" x14ac:dyDescent="0.25">
      <c r="A80" s="82"/>
      <c r="B80" s="36"/>
      <c r="C80" s="37"/>
      <c r="D80" s="38"/>
      <c r="E80" s="40"/>
      <c r="F80" s="38"/>
      <c r="G80" s="38"/>
      <c r="H80" s="40"/>
      <c r="I80" s="38"/>
      <c r="J80" s="38"/>
      <c r="K80" s="40"/>
      <c r="L80" s="38"/>
      <c r="M80" s="40"/>
      <c r="N80" s="40"/>
      <c r="O80" s="40"/>
      <c r="P80" s="40"/>
      <c r="Q80" s="38"/>
      <c r="R80" s="38"/>
      <c r="S80" s="40"/>
      <c r="T80" s="38"/>
      <c r="U80" s="40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</row>
    <row r="81" spans="1:39" ht="15.75" customHeight="1" x14ac:dyDescent="0.2">
      <c r="A81" s="81"/>
      <c r="B81" s="27"/>
      <c r="C81" s="28"/>
      <c r="D81" s="29"/>
      <c r="E81" s="30"/>
      <c r="F81" s="29"/>
      <c r="G81" s="29"/>
      <c r="H81" s="30"/>
      <c r="I81" s="29"/>
      <c r="J81" s="30"/>
      <c r="K81" s="30"/>
      <c r="L81" s="29"/>
      <c r="M81" s="30"/>
      <c r="N81" s="29"/>
      <c r="O81" s="29"/>
      <c r="P81" s="30"/>
      <c r="Q81" s="29"/>
      <c r="R81" s="30"/>
      <c r="S81" s="30"/>
      <c r="T81" s="32"/>
      <c r="U81" s="33"/>
    </row>
    <row r="82" spans="1:39" x14ac:dyDescent="0.2">
      <c r="A82" s="81"/>
      <c r="B82" s="27"/>
      <c r="C82" s="34"/>
      <c r="D82" s="29"/>
      <c r="E82" s="30"/>
      <c r="F82" s="29"/>
      <c r="G82" s="29"/>
      <c r="H82" s="30"/>
      <c r="I82" s="29"/>
      <c r="J82" s="30"/>
      <c r="K82" s="30"/>
      <c r="L82" s="29"/>
      <c r="M82" s="30"/>
      <c r="N82" s="29"/>
      <c r="O82" s="29"/>
      <c r="P82" s="30"/>
      <c r="Q82" s="29"/>
      <c r="R82" s="30"/>
      <c r="S82" s="30"/>
      <c r="T82" s="32"/>
      <c r="U82" s="33"/>
    </row>
    <row r="83" spans="1:39" x14ac:dyDescent="0.2">
      <c r="A83" s="81"/>
      <c r="B83" s="27"/>
      <c r="C83" s="34"/>
      <c r="D83" s="29"/>
      <c r="E83" s="30"/>
      <c r="F83" s="29"/>
      <c r="G83" s="29"/>
      <c r="H83" s="30"/>
      <c r="I83" s="29"/>
      <c r="J83" s="30"/>
      <c r="K83" s="30"/>
      <c r="L83" s="29"/>
      <c r="M83" s="30"/>
      <c r="N83" s="29"/>
      <c r="O83" s="29"/>
      <c r="P83" s="30"/>
      <c r="Q83" s="29"/>
      <c r="R83" s="30"/>
      <c r="S83" s="30"/>
      <c r="T83" s="32"/>
      <c r="U83" s="33"/>
    </row>
    <row r="84" spans="1:39" ht="15.75" customHeight="1" x14ac:dyDescent="0.2">
      <c r="A84" s="81"/>
      <c r="B84" s="27"/>
      <c r="C84" s="34"/>
      <c r="D84" s="29"/>
      <c r="E84" s="30"/>
      <c r="F84" s="29"/>
      <c r="G84" s="29"/>
      <c r="H84" s="30"/>
      <c r="I84" s="29"/>
      <c r="J84" s="30"/>
      <c r="K84" s="30"/>
      <c r="L84" s="29"/>
      <c r="M84" s="30"/>
      <c r="N84" s="29"/>
      <c r="O84" s="29"/>
      <c r="P84" s="30"/>
      <c r="Q84" s="29"/>
      <c r="R84" s="30"/>
      <c r="S84" s="30"/>
      <c r="T84" s="32"/>
      <c r="U84" s="33"/>
    </row>
    <row r="85" spans="1:39" ht="15.75" customHeight="1" x14ac:dyDescent="0.2">
      <c r="A85" s="81"/>
      <c r="B85" s="27"/>
      <c r="C85" s="34"/>
      <c r="D85" s="29"/>
      <c r="E85" s="30"/>
      <c r="F85" s="29"/>
      <c r="G85" s="29"/>
      <c r="H85" s="30"/>
      <c r="I85" s="29"/>
      <c r="J85" s="30"/>
      <c r="K85" s="30"/>
      <c r="L85" s="29"/>
      <c r="M85" s="30"/>
      <c r="N85" s="29"/>
      <c r="O85" s="29"/>
      <c r="P85" s="30"/>
      <c r="Q85" s="29"/>
      <c r="R85" s="30"/>
      <c r="S85" s="30"/>
      <c r="T85" s="32"/>
      <c r="U85" s="33"/>
    </row>
    <row r="86" spans="1:39" ht="15.75" customHeight="1" x14ac:dyDescent="0.2">
      <c r="A86" s="81"/>
      <c r="B86" s="27"/>
      <c r="C86" s="34"/>
      <c r="D86" s="29"/>
      <c r="E86" s="30"/>
      <c r="F86" s="29"/>
      <c r="G86" s="29"/>
      <c r="H86" s="30"/>
      <c r="I86" s="29"/>
      <c r="J86" s="30"/>
      <c r="K86" s="30"/>
      <c r="L86" s="29"/>
      <c r="M86" s="30"/>
      <c r="N86" s="29"/>
      <c r="O86" s="29"/>
      <c r="P86" s="30"/>
      <c r="Q86" s="29"/>
      <c r="R86" s="30"/>
      <c r="S86" s="30"/>
      <c r="T86" s="32"/>
      <c r="U86" s="33"/>
    </row>
    <row r="87" spans="1:39" ht="15.75" customHeight="1" x14ac:dyDescent="0.2">
      <c r="A87" s="83"/>
      <c r="B87" s="27"/>
      <c r="C87" s="41"/>
      <c r="D87" s="29"/>
      <c r="E87" s="30"/>
      <c r="F87" s="29"/>
      <c r="G87" s="29"/>
      <c r="H87" s="30"/>
      <c r="I87" s="29"/>
      <c r="J87" s="30"/>
      <c r="K87" s="30"/>
      <c r="L87" s="29"/>
      <c r="M87" s="30"/>
      <c r="N87" s="29"/>
      <c r="O87" s="29"/>
      <c r="P87" s="30"/>
      <c r="Q87" s="29"/>
      <c r="R87" s="30"/>
      <c r="S87" s="30"/>
      <c r="T87" s="32"/>
      <c r="U87" s="33"/>
    </row>
    <row r="88" spans="1:39" ht="15.75" customHeight="1" x14ac:dyDescent="0.2">
      <c r="A88" s="83"/>
      <c r="B88" s="27"/>
      <c r="C88" s="41"/>
      <c r="D88" s="29"/>
      <c r="E88" s="30"/>
      <c r="F88" s="29"/>
      <c r="G88" s="29"/>
      <c r="H88" s="30"/>
      <c r="I88" s="29"/>
      <c r="J88" s="30"/>
      <c r="K88" s="30"/>
      <c r="L88" s="29"/>
      <c r="M88" s="30"/>
      <c r="N88" s="29"/>
      <c r="O88" s="29"/>
      <c r="P88" s="30"/>
      <c r="Q88" s="29"/>
      <c r="R88" s="30"/>
      <c r="S88" s="30"/>
      <c r="T88" s="32"/>
      <c r="U88" s="33"/>
    </row>
    <row r="89" spans="1:39" ht="15.75" customHeight="1" x14ac:dyDescent="0.2">
      <c r="A89" s="83"/>
      <c r="B89" s="27"/>
      <c r="C89" s="41"/>
      <c r="D89" s="29"/>
      <c r="E89" s="30"/>
      <c r="F89" s="29"/>
      <c r="G89" s="29"/>
      <c r="H89" s="30"/>
      <c r="I89" s="29"/>
      <c r="J89" s="30"/>
      <c r="K89" s="30"/>
      <c r="L89" s="29"/>
      <c r="M89" s="30"/>
      <c r="N89" s="29"/>
      <c r="O89" s="29"/>
      <c r="P89" s="30"/>
      <c r="Q89" s="29"/>
      <c r="R89" s="30"/>
      <c r="S89" s="30"/>
      <c r="T89" s="32"/>
      <c r="U89" s="33"/>
    </row>
    <row r="90" spans="1:39" s="36" customFormat="1" ht="15.75" customHeight="1" x14ac:dyDescent="0.25">
      <c r="A90" s="83"/>
      <c r="B90" s="27"/>
      <c r="C90" s="42"/>
      <c r="D90" s="29"/>
      <c r="E90" s="30"/>
      <c r="F90" s="29"/>
      <c r="G90" s="29"/>
      <c r="H90" s="30"/>
      <c r="I90" s="29"/>
      <c r="J90" s="30"/>
      <c r="K90" s="30"/>
      <c r="L90" s="29"/>
      <c r="M90" s="30"/>
      <c r="N90" s="29"/>
      <c r="O90" s="29"/>
      <c r="P90" s="30"/>
      <c r="Q90" s="29"/>
      <c r="R90" s="30"/>
      <c r="S90" s="30"/>
      <c r="T90" s="32"/>
      <c r="U90" s="33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 s="49" customFormat="1" ht="22.35" customHeight="1" x14ac:dyDescent="0.3">
      <c r="A91" s="83"/>
      <c r="B91" s="27"/>
      <c r="C91" s="42"/>
      <c r="D91" s="29"/>
      <c r="E91" s="30"/>
      <c r="F91" s="29"/>
      <c r="G91" s="29"/>
      <c r="H91" s="30"/>
      <c r="I91" s="29"/>
      <c r="J91" s="30"/>
      <c r="K91" s="30"/>
      <c r="L91" s="29"/>
      <c r="M91" s="30"/>
      <c r="N91" s="29"/>
      <c r="O91" s="29"/>
      <c r="P91" s="30"/>
      <c r="Q91" s="29"/>
      <c r="R91" s="30"/>
      <c r="S91" s="30"/>
      <c r="T91" s="32"/>
      <c r="U91" s="33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 ht="15.75" customHeight="1" x14ac:dyDescent="0.2">
      <c r="A92" s="83"/>
      <c r="B92" s="27"/>
      <c r="C92" s="42"/>
      <c r="D92" s="29"/>
      <c r="E92" s="30"/>
      <c r="F92" s="29"/>
      <c r="G92" s="29"/>
      <c r="H92" s="30"/>
      <c r="I92" s="29"/>
      <c r="J92" s="30"/>
      <c r="K92" s="30"/>
      <c r="L92" s="29"/>
      <c r="M92" s="30"/>
      <c r="N92" s="29"/>
      <c r="O92" s="29"/>
      <c r="P92" s="30"/>
      <c r="Q92" s="29"/>
      <c r="R92" s="30"/>
      <c r="S92" s="30"/>
      <c r="T92" s="32"/>
      <c r="U92" s="33"/>
    </row>
    <row r="93" spans="1:39" ht="15.75" customHeight="1" x14ac:dyDescent="0.2">
      <c r="A93" s="83"/>
      <c r="B93" s="27"/>
      <c r="C93" s="42"/>
      <c r="D93" s="29"/>
      <c r="E93" s="30"/>
      <c r="F93" s="29"/>
      <c r="G93" s="29"/>
      <c r="H93" s="30"/>
      <c r="I93" s="29"/>
      <c r="J93" s="30"/>
      <c r="K93" s="30"/>
      <c r="L93" s="29"/>
      <c r="M93" s="30"/>
      <c r="N93" s="29"/>
      <c r="O93" s="29"/>
      <c r="P93" s="30"/>
      <c r="Q93" s="29"/>
      <c r="R93" s="30"/>
      <c r="S93" s="30"/>
      <c r="T93" s="32"/>
      <c r="U93" s="33"/>
    </row>
    <row r="94" spans="1:39" ht="15.75" customHeight="1" x14ac:dyDescent="0.2">
      <c r="A94" s="83"/>
      <c r="B94" s="27"/>
      <c r="C94" s="42"/>
      <c r="D94" s="29"/>
      <c r="E94" s="30"/>
      <c r="F94" s="29"/>
      <c r="G94" s="29"/>
      <c r="H94" s="30"/>
      <c r="I94" s="29"/>
      <c r="J94" s="30"/>
      <c r="K94" s="30"/>
      <c r="L94" s="29"/>
      <c r="M94" s="30"/>
      <c r="N94" s="29"/>
      <c r="O94" s="29"/>
      <c r="P94" s="30"/>
      <c r="Q94" s="29"/>
      <c r="R94" s="30"/>
      <c r="S94" s="30"/>
      <c r="T94" s="32"/>
      <c r="U94" s="33"/>
    </row>
    <row r="95" spans="1:39" ht="15.75" customHeight="1" x14ac:dyDescent="0.2">
      <c r="A95" s="83"/>
      <c r="B95" s="27"/>
      <c r="C95" s="42"/>
      <c r="D95" s="29"/>
      <c r="E95" s="30"/>
      <c r="F95" s="29"/>
      <c r="G95" s="29"/>
      <c r="H95" s="30"/>
      <c r="I95" s="29"/>
      <c r="J95" s="30"/>
      <c r="K95" s="30"/>
      <c r="L95" s="29"/>
      <c r="M95" s="30"/>
      <c r="N95" s="29"/>
      <c r="O95" s="29"/>
      <c r="P95" s="30"/>
      <c r="Q95" s="29"/>
      <c r="R95" s="30"/>
      <c r="S95" s="30"/>
      <c r="T95" s="32"/>
      <c r="U95" s="33"/>
    </row>
    <row r="96" spans="1:39" ht="15.75" customHeight="1" x14ac:dyDescent="0.2">
      <c r="A96" s="83"/>
      <c r="B96" s="27"/>
      <c r="C96" s="43"/>
      <c r="D96" s="29"/>
      <c r="E96" s="30"/>
      <c r="F96" s="29"/>
      <c r="G96" s="29"/>
      <c r="H96" s="30"/>
      <c r="I96" s="44"/>
      <c r="J96" s="45"/>
      <c r="K96" s="45"/>
      <c r="L96" s="29"/>
      <c r="M96" s="30"/>
      <c r="N96" s="29"/>
      <c r="O96" s="29"/>
      <c r="P96" s="30"/>
      <c r="Q96" s="29"/>
      <c r="R96" s="30"/>
      <c r="S96" s="30"/>
      <c r="T96" s="46"/>
      <c r="U96" s="33"/>
    </row>
    <row r="97" spans="1:39" ht="15.75" customHeight="1" x14ac:dyDescent="0.2">
      <c r="A97" s="83"/>
      <c r="B97" s="27"/>
      <c r="C97" s="43"/>
      <c r="D97" s="29"/>
      <c r="E97" s="30"/>
      <c r="F97" s="29"/>
      <c r="G97" s="29"/>
      <c r="H97" s="30"/>
      <c r="I97" s="29"/>
      <c r="J97" s="30"/>
      <c r="K97" s="30"/>
      <c r="L97" s="44"/>
      <c r="M97" s="45"/>
      <c r="N97" s="29"/>
      <c r="O97" s="29"/>
      <c r="P97" s="30"/>
      <c r="Q97" s="29"/>
      <c r="R97" s="30"/>
      <c r="S97" s="30"/>
      <c r="T97" s="46"/>
      <c r="U97" s="33"/>
    </row>
    <row r="98" spans="1:39" ht="15.75" customHeight="1" x14ac:dyDescent="0.2">
      <c r="A98" s="81"/>
      <c r="B98" s="27"/>
      <c r="C98" s="28"/>
      <c r="D98" s="29"/>
      <c r="E98" s="30"/>
      <c r="F98" s="29"/>
      <c r="G98" s="29"/>
      <c r="H98" s="30"/>
      <c r="I98" s="29"/>
      <c r="J98" s="30"/>
      <c r="K98" s="30"/>
      <c r="L98" s="29"/>
      <c r="M98" s="30"/>
      <c r="N98" s="29"/>
      <c r="O98" s="29"/>
      <c r="P98" s="30"/>
      <c r="Q98" s="29"/>
      <c r="R98" s="30"/>
      <c r="S98" s="30"/>
      <c r="T98" s="32"/>
      <c r="U98" s="33"/>
    </row>
    <row r="99" spans="1:39" ht="15.75" customHeight="1" x14ac:dyDescent="0.2">
      <c r="A99" s="81"/>
      <c r="B99" s="27"/>
      <c r="C99" s="28"/>
      <c r="D99" s="29"/>
      <c r="E99" s="30"/>
      <c r="F99" s="29"/>
      <c r="G99" s="29"/>
      <c r="H99" s="30"/>
      <c r="I99" s="29"/>
      <c r="J99" s="30"/>
      <c r="K99" s="30"/>
      <c r="L99" s="29"/>
      <c r="M99" s="30"/>
      <c r="N99" s="29"/>
      <c r="O99" s="29"/>
      <c r="P99" s="30"/>
      <c r="Q99" s="29"/>
      <c r="R99" s="30"/>
      <c r="S99" s="30"/>
      <c r="T99" s="32"/>
      <c r="U99" s="33"/>
    </row>
    <row r="100" spans="1:39" ht="15.75" customHeight="1" x14ac:dyDescent="0.2">
      <c r="A100" s="81"/>
      <c r="B100" s="27"/>
      <c r="C100" s="28"/>
      <c r="D100" s="29"/>
      <c r="E100" s="30"/>
      <c r="F100" s="29"/>
      <c r="G100" s="29"/>
      <c r="H100" s="30"/>
      <c r="I100" s="29"/>
      <c r="J100" s="30"/>
      <c r="K100" s="30"/>
      <c r="L100" s="29"/>
      <c r="M100" s="30"/>
      <c r="N100" s="29"/>
      <c r="O100" s="29"/>
      <c r="P100" s="30"/>
      <c r="Q100" s="29"/>
      <c r="R100" s="30"/>
      <c r="S100" s="30"/>
      <c r="T100" s="32"/>
      <c r="U100" s="33"/>
    </row>
    <row r="101" spans="1:39" ht="15.75" customHeight="1" x14ac:dyDescent="0.2">
      <c r="A101" s="81"/>
      <c r="B101" s="27"/>
      <c r="C101" s="28"/>
      <c r="D101" s="29"/>
      <c r="E101" s="30"/>
      <c r="F101" s="29"/>
      <c r="G101" s="29"/>
      <c r="H101" s="30"/>
      <c r="I101" s="29"/>
      <c r="J101" s="30"/>
      <c r="K101" s="30"/>
      <c r="L101" s="29"/>
      <c r="M101" s="30"/>
      <c r="N101" s="29"/>
      <c r="O101" s="29"/>
      <c r="P101" s="30"/>
      <c r="Q101" s="29"/>
      <c r="R101" s="30"/>
      <c r="S101" s="30"/>
      <c r="T101" s="32"/>
      <c r="U101" s="33"/>
    </row>
    <row r="102" spans="1:39" ht="15.75" customHeight="1" x14ac:dyDescent="0.2">
      <c r="A102" s="34"/>
      <c r="B102" s="27"/>
      <c r="C102" s="28"/>
      <c r="D102" s="29"/>
      <c r="E102" s="30"/>
      <c r="F102" s="29"/>
      <c r="G102" s="29"/>
      <c r="H102" s="30"/>
      <c r="I102" s="29"/>
      <c r="J102" s="30"/>
      <c r="K102" s="30"/>
      <c r="L102" s="29"/>
      <c r="M102" s="30"/>
      <c r="N102" s="29"/>
      <c r="O102" s="29"/>
      <c r="P102" s="30"/>
      <c r="Q102" s="29"/>
      <c r="R102" s="30"/>
      <c r="S102" s="30"/>
      <c r="T102" s="32"/>
      <c r="U102" s="33"/>
    </row>
    <row r="103" spans="1:39" ht="15.75" customHeight="1" x14ac:dyDescent="0.2">
      <c r="A103" s="34"/>
      <c r="B103" s="27"/>
      <c r="C103" s="28"/>
      <c r="D103" s="29"/>
      <c r="E103" s="30"/>
      <c r="F103" s="29"/>
      <c r="G103" s="29"/>
      <c r="H103" s="30"/>
      <c r="I103" s="29"/>
      <c r="J103" s="30"/>
      <c r="K103" s="30"/>
      <c r="L103" s="29"/>
      <c r="M103" s="30"/>
      <c r="N103" s="29"/>
      <c r="O103" s="29"/>
      <c r="P103" s="30"/>
      <c r="Q103" s="29"/>
      <c r="R103" s="30"/>
      <c r="S103" s="30"/>
      <c r="T103" s="32"/>
      <c r="U103" s="33"/>
    </row>
    <row r="104" spans="1:39" ht="15.75" customHeight="1" x14ac:dyDescent="0.25">
      <c r="A104" s="35"/>
      <c r="B104" s="36"/>
      <c r="C104" s="37"/>
      <c r="D104" s="38"/>
      <c r="E104" s="39"/>
      <c r="F104" s="38"/>
      <c r="G104" s="38"/>
      <c r="H104" s="39"/>
      <c r="I104" s="38"/>
      <c r="J104" s="38"/>
      <c r="K104" s="39"/>
      <c r="L104" s="38"/>
      <c r="M104" s="39"/>
      <c r="N104" s="38"/>
      <c r="O104" s="38"/>
      <c r="P104" s="39"/>
      <c r="Q104" s="38"/>
      <c r="R104" s="38"/>
      <c r="S104" s="39"/>
      <c r="T104" s="38"/>
      <c r="U104" s="38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</row>
    <row r="105" spans="1:39" s="61" customFormat="1" ht="22.35" customHeight="1" x14ac:dyDescent="0.3">
      <c r="A105" s="84"/>
      <c r="B105" s="47"/>
      <c r="C105" s="47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</row>
    <row r="106" spans="1:39" ht="8.1" customHeight="1" x14ac:dyDescent="0.25">
      <c r="A106" s="85"/>
      <c r="B106" s="51"/>
      <c r="C106" s="50"/>
      <c r="D106" s="1148"/>
      <c r="E106" s="1148"/>
      <c r="F106" s="1148"/>
      <c r="G106" s="1148"/>
      <c r="H106" s="1148"/>
      <c r="I106" s="1148"/>
      <c r="J106" s="1148"/>
      <c r="K106" s="1148"/>
      <c r="L106" s="1148"/>
      <c r="M106" s="1148"/>
      <c r="N106" s="1148"/>
      <c r="O106" s="1148"/>
      <c r="P106" s="1148"/>
      <c r="Q106" s="1148"/>
      <c r="R106" s="1148"/>
      <c r="S106" s="1148"/>
      <c r="T106" s="52"/>
      <c r="U106" s="52"/>
    </row>
    <row r="107" spans="1:39" ht="15.75" customHeight="1" x14ac:dyDescent="0.2">
      <c r="A107" s="34"/>
      <c r="B107" s="27"/>
      <c r="C107" s="34"/>
      <c r="D107" s="29"/>
      <c r="E107" s="30"/>
      <c r="F107" s="29"/>
      <c r="G107" s="29"/>
      <c r="H107" s="30"/>
      <c r="I107" s="29"/>
      <c r="J107" s="53"/>
      <c r="K107" s="30"/>
      <c r="L107" s="29"/>
      <c r="M107" s="30"/>
      <c r="N107" s="29"/>
      <c r="O107" s="29"/>
      <c r="P107" s="30"/>
      <c r="Q107" s="29"/>
      <c r="R107" s="53"/>
      <c r="S107" s="30"/>
      <c r="T107" s="32"/>
      <c r="U107" s="33"/>
    </row>
    <row r="108" spans="1:39" ht="15.75" customHeight="1" x14ac:dyDescent="0.2">
      <c r="A108" s="81"/>
      <c r="B108" s="27"/>
      <c r="C108" s="34"/>
      <c r="D108" s="29"/>
      <c r="E108" s="30"/>
      <c r="F108" s="29"/>
      <c r="G108" s="29"/>
      <c r="H108" s="30"/>
      <c r="I108" s="29"/>
      <c r="J108" s="53"/>
      <c r="K108" s="30"/>
      <c r="L108" s="29"/>
      <c r="M108" s="30"/>
      <c r="N108" s="29"/>
      <c r="O108" s="29"/>
      <c r="P108" s="30"/>
      <c r="Q108" s="29"/>
      <c r="R108" s="53"/>
      <c r="S108" s="30"/>
      <c r="T108" s="32"/>
      <c r="U108" s="33"/>
    </row>
    <row r="109" spans="1:39" ht="15.75" customHeight="1" x14ac:dyDescent="0.2">
      <c r="A109" s="81"/>
      <c r="B109" s="27"/>
      <c r="C109" s="28"/>
      <c r="D109" s="29"/>
      <c r="E109" s="30"/>
      <c r="F109" s="29"/>
      <c r="G109" s="29"/>
      <c r="H109" s="30"/>
      <c r="I109" s="29"/>
      <c r="J109" s="53"/>
      <c r="K109" s="30"/>
      <c r="L109" s="29"/>
      <c r="M109" s="30"/>
      <c r="N109" s="29"/>
      <c r="O109" s="29"/>
      <c r="P109" s="30"/>
      <c r="Q109" s="29"/>
      <c r="R109" s="53"/>
      <c r="S109" s="30"/>
      <c r="T109" s="32"/>
      <c r="U109" s="33"/>
    </row>
    <row r="110" spans="1:39" ht="15.75" customHeight="1" x14ac:dyDescent="0.2">
      <c r="A110" s="81"/>
      <c r="B110" s="27"/>
      <c r="C110" s="28"/>
      <c r="D110" s="29"/>
      <c r="E110" s="30"/>
      <c r="F110" s="29"/>
      <c r="G110" s="29"/>
      <c r="H110" s="30"/>
      <c r="I110" s="29"/>
      <c r="J110" s="53"/>
      <c r="K110" s="30"/>
      <c r="L110" s="29"/>
      <c r="M110" s="30"/>
      <c r="N110" s="29"/>
      <c r="O110" s="29"/>
      <c r="P110" s="30"/>
      <c r="Q110" s="29"/>
      <c r="R110" s="53"/>
      <c r="S110" s="30"/>
      <c r="T110" s="32"/>
      <c r="U110" s="33"/>
    </row>
    <row r="111" spans="1:39" ht="15.75" customHeight="1" x14ac:dyDescent="0.2">
      <c r="A111" s="81"/>
      <c r="B111" s="27"/>
      <c r="C111" s="28"/>
      <c r="D111" s="29"/>
      <c r="E111" s="30"/>
      <c r="F111" s="29"/>
      <c r="G111" s="29"/>
      <c r="H111" s="30"/>
      <c r="I111" s="29"/>
      <c r="J111" s="53"/>
      <c r="K111" s="30"/>
      <c r="L111" s="29"/>
      <c r="M111" s="30"/>
      <c r="N111" s="29"/>
      <c r="O111" s="29"/>
      <c r="P111" s="30"/>
      <c r="Q111" s="29"/>
      <c r="R111" s="53"/>
      <c r="S111" s="30"/>
      <c r="T111" s="32"/>
      <c r="U111" s="33"/>
    </row>
    <row r="112" spans="1:39" ht="15.75" customHeight="1" x14ac:dyDescent="0.2">
      <c r="A112" s="81"/>
      <c r="B112" s="27"/>
      <c r="C112" s="28"/>
      <c r="D112" s="29"/>
      <c r="E112" s="30"/>
      <c r="F112" s="29"/>
      <c r="G112" s="29"/>
      <c r="H112" s="30"/>
      <c r="I112" s="29"/>
      <c r="J112" s="53"/>
      <c r="K112" s="30"/>
      <c r="L112" s="29"/>
      <c r="M112" s="30"/>
      <c r="N112" s="29"/>
      <c r="O112" s="29"/>
      <c r="P112" s="30"/>
      <c r="Q112" s="29"/>
      <c r="R112" s="53"/>
      <c r="S112" s="30"/>
      <c r="T112" s="32"/>
      <c r="U112" s="33"/>
    </row>
    <row r="113" spans="1:39" ht="15.75" customHeight="1" x14ac:dyDescent="0.2">
      <c r="A113" s="83"/>
      <c r="B113" s="27"/>
      <c r="C113" s="42"/>
      <c r="D113" s="29"/>
      <c r="E113" s="30"/>
      <c r="F113" s="29"/>
      <c r="G113" s="29"/>
      <c r="H113" s="30"/>
      <c r="I113" s="29"/>
      <c r="J113" s="53"/>
      <c r="K113" s="30"/>
      <c r="L113" s="29"/>
      <c r="M113" s="30"/>
      <c r="N113" s="29"/>
      <c r="O113" s="29"/>
      <c r="P113" s="30"/>
      <c r="Q113" s="29"/>
      <c r="R113" s="53"/>
      <c r="S113" s="30"/>
      <c r="T113" s="32"/>
      <c r="U113" s="33"/>
    </row>
    <row r="114" spans="1:39" ht="15.75" customHeight="1" x14ac:dyDescent="0.2">
      <c r="A114" s="81"/>
      <c r="B114" s="27"/>
      <c r="C114" s="28"/>
      <c r="D114" s="29"/>
      <c r="E114" s="30"/>
      <c r="F114" s="29"/>
      <c r="G114" s="29"/>
      <c r="H114" s="30"/>
      <c r="I114" s="29"/>
      <c r="J114" s="53"/>
      <c r="K114" s="30"/>
      <c r="L114" s="29"/>
      <c r="M114" s="30"/>
      <c r="N114" s="29"/>
      <c r="O114" s="29"/>
      <c r="P114" s="30"/>
      <c r="Q114" s="29"/>
      <c r="R114" s="53"/>
      <c r="S114" s="30"/>
      <c r="T114" s="32"/>
      <c r="U114" s="33"/>
    </row>
    <row r="115" spans="1:39" ht="15.75" customHeight="1" x14ac:dyDescent="0.2">
      <c r="A115" s="81"/>
      <c r="B115" s="27"/>
      <c r="C115" s="28"/>
      <c r="D115" s="29"/>
      <c r="E115" s="30"/>
      <c r="F115" s="29"/>
      <c r="G115" s="29"/>
      <c r="H115" s="30"/>
      <c r="I115" s="29"/>
      <c r="J115" s="53"/>
      <c r="K115" s="30"/>
      <c r="L115" s="29"/>
      <c r="M115" s="30"/>
      <c r="N115" s="29"/>
      <c r="O115" s="29"/>
      <c r="P115" s="30"/>
      <c r="Q115" s="29"/>
      <c r="R115" s="53"/>
      <c r="S115" s="30"/>
      <c r="T115" s="32"/>
      <c r="U115" s="33"/>
    </row>
    <row r="116" spans="1:39" ht="15.75" customHeight="1" x14ac:dyDescent="0.2">
      <c r="A116" s="81"/>
      <c r="B116" s="27"/>
      <c r="C116" s="54"/>
      <c r="D116" s="29"/>
      <c r="E116" s="30"/>
      <c r="F116" s="29"/>
      <c r="G116" s="29"/>
      <c r="H116" s="30"/>
      <c r="I116" s="29"/>
      <c r="J116" s="53"/>
      <c r="K116" s="30"/>
      <c r="L116" s="29"/>
      <c r="M116" s="30"/>
      <c r="N116" s="29"/>
      <c r="O116" s="29"/>
      <c r="P116" s="30"/>
      <c r="Q116" s="29"/>
      <c r="R116" s="53"/>
      <c r="S116" s="30"/>
      <c r="T116" s="32"/>
      <c r="U116" s="33"/>
    </row>
    <row r="117" spans="1:39" ht="15.75" customHeight="1" x14ac:dyDescent="0.2">
      <c r="A117" s="83"/>
      <c r="B117" s="27"/>
      <c r="C117" s="41"/>
      <c r="D117" s="29"/>
      <c r="E117" s="30"/>
      <c r="F117" s="29"/>
      <c r="G117" s="29"/>
      <c r="H117" s="30"/>
      <c r="I117" s="29"/>
      <c r="J117" s="53"/>
      <c r="K117" s="30"/>
      <c r="L117" s="29"/>
      <c r="M117" s="30"/>
      <c r="N117" s="29"/>
      <c r="O117" s="29"/>
      <c r="P117" s="30"/>
      <c r="Q117" s="29"/>
      <c r="R117" s="53"/>
      <c r="S117" s="30"/>
      <c r="T117" s="32"/>
      <c r="U117" s="33"/>
    </row>
    <row r="118" spans="1:39" ht="15.75" customHeight="1" x14ac:dyDescent="0.25">
      <c r="A118" s="55"/>
      <c r="B118" s="27"/>
      <c r="C118" s="50"/>
      <c r="D118" s="38"/>
      <c r="E118" s="39"/>
      <c r="F118" s="38"/>
      <c r="G118" s="38"/>
      <c r="H118" s="39"/>
      <c r="I118" s="38"/>
      <c r="J118" s="56"/>
      <c r="K118" s="39"/>
      <c r="L118" s="38"/>
      <c r="M118" s="38"/>
      <c r="N118" s="38"/>
      <c r="O118" s="38"/>
      <c r="P118" s="39"/>
      <c r="Q118" s="38"/>
      <c r="R118" s="56"/>
      <c r="S118" s="39"/>
      <c r="T118" s="38"/>
      <c r="U118" s="38"/>
    </row>
    <row r="119" spans="1:39" ht="15.75" customHeight="1" x14ac:dyDescent="0.25">
      <c r="A119" s="57"/>
      <c r="B119" s="58"/>
      <c r="C119" s="59"/>
      <c r="D119" s="48"/>
      <c r="E119" s="48"/>
      <c r="F119" s="48"/>
      <c r="G119" s="48"/>
      <c r="H119" s="48"/>
      <c r="I119" s="48"/>
      <c r="J119" s="60"/>
      <c r="K119" s="48"/>
      <c r="L119" s="48"/>
      <c r="M119" s="48"/>
      <c r="N119" s="48"/>
      <c r="O119" s="48"/>
      <c r="P119" s="48"/>
      <c r="Q119" s="48"/>
      <c r="R119" s="60"/>
      <c r="S119" s="48"/>
      <c r="T119" s="48"/>
      <c r="U119" s="48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</row>
    <row r="120" spans="1:39" ht="15.75" customHeight="1" x14ac:dyDescent="0.2">
      <c r="A120" s="1145"/>
      <c r="B120" s="1146"/>
      <c r="C120" s="1146"/>
      <c r="D120" s="1146"/>
      <c r="E120" s="1146"/>
      <c r="F120" s="1146"/>
      <c r="G120" s="1146"/>
      <c r="H120" s="1146"/>
      <c r="I120" s="1146"/>
      <c r="J120" s="1146"/>
      <c r="K120" s="1146"/>
      <c r="L120" s="1146"/>
      <c r="M120" s="1146"/>
      <c r="N120" s="1146"/>
      <c r="O120" s="1146"/>
      <c r="P120" s="1146"/>
      <c r="Q120" s="1146"/>
      <c r="R120" s="1146"/>
      <c r="S120" s="1146"/>
      <c r="T120" s="1146"/>
      <c r="U120" s="1146"/>
    </row>
    <row r="121" spans="1:39" ht="15.75" customHeight="1" x14ac:dyDescent="0.25">
      <c r="A121" s="85"/>
      <c r="B121" s="51"/>
      <c r="C121" s="62"/>
      <c r="D121" s="1146"/>
      <c r="E121" s="1146"/>
      <c r="F121" s="1146"/>
      <c r="G121" s="1146"/>
      <c r="H121" s="1146"/>
      <c r="I121" s="1146"/>
      <c r="J121" s="1146"/>
      <c r="K121" s="1146"/>
      <c r="L121" s="1146"/>
      <c r="M121" s="1146"/>
      <c r="N121" s="1146"/>
      <c r="O121" s="1146"/>
      <c r="P121" s="1146"/>
      <c r="Q121" s="1146"/>
      <c r="R121" s="1146"/>
      <c r="S121" s="1146"/>
      <c r="T121" s="52"/>
      <c r="U121" s="52"/>
    </row>
    <row r="122" spans="1:39" ht="15.75" customHeight="1" x14ac:dyDescent="0.2">
      <c r="A122" s="81"/>
      <c r="B122" s="53"/>
      <c r="C122" s="28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1177"/>
      <c r="U122" s="1176"/>
    </row>
    <row r="123" spans="1:39" ht="15.75" customHeight="1" x14ac:dyDescent="0.2">
      <c r="A123" s="81"/>
      <c r="B123" s="53"/>
      <c r="C123" s="28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1177"/>
      <c r="U123" s="1176"/>
    </row>
    <row r="124" spans="1:39" ht="15.75" customHeight="1" x14ac:dyDescent="0.2">
      <c r="A124" s="81"/>
      <c r="B124" s="53"/>
      <c r="C124" s="28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703"/>
      <c r="U124" s="702"/>
    </row>
    <row r="125" spans="1:39" ht="15.75" customHeight="1" x14ac:dyDescent="0.2">
      <c r="A125" s="81"/>
      <c r="B125" s="53"/>
      <c r="C125" s="28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703"/>
      <c r="U125" s="702"/>
    </row>
    <row r="126" spans="1:39" ht="15.75" customHeight="1" x14ac:dyDescent="0.2">
      <c r="A126" s="81"/>
      <c r="B126" s="53"/>
      <c r="C126" s="28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703"/>
      <c r="U126" s="702"/>
    </row>
    <row r="127" spans="1:39" ht="15.75" customHeight="1" x14ac:dyDescent="0.2">
      <c r="A127" s="81"/>
      <c r="B127" s="53"/>
      <c r="C127" s="28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703"/>
      <c r="U127" s="702"/>
    </row>
    <row r="128" spans="1:39" ht="15.75" customHeight="1" x14ac:dyDescent="0.2">
      <c r="A128" s="81"/>
      <c r="B128" s="53"/>
      <c r="C128" s="28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703"/>
      <c r="U128" s="702"/>
    </row>
    <row r="129" spans="1:21" ht="15.75" customHeight="1" x14ac:dyDescent="0.2">
      <c r="A129" s="81"/>
      <c r="B129" s="53"/>
      <c r="C129" s="28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703"/>
      <c r="U129" s="702"/>
    </row>
    <row r="130" spans="1:21" ht="15.75" customHeight="1" x14ac:dyDescent="0.2">
      <c r="A130" s="81"/>
      <c r="B130" s="53"/>
      <c r="C130" s="28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703"/>
      <c r="U130" s="702"/>
    </row>
    <row r="131" spans="1:21" ht="15.75" customHeight="1" x14ac:dyDescent="0.2">
      <c r="A131" s="87"/>
      <c r="B131" s="63"/>
      <c r="C131" s="3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703"/>
      <c r="U131" s="702"/>
    </row>
    <row r="132" spans="1:21" ht="15.75" customHeight="1" x14ac:dyDescent="0.2">
      <c r="A132" s="81"/>
      <c r="B132" s="53"/>
      <c r="C132" s="28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703"/>
      <c r="U132" s="702"/>
    </row>
    <row r="133" spans="1:21" ht="15.75" customHeight="1" x14ac:dyDescent="0.2">
      <c r="A133" s="81"/>
      <c r="B133" s="53"/>
      <c r="C133" s="28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703"/>
      <c r="U133" s="702"/>
    </row>
    <row r="134" spans="1:21" ht="15.75" customHeight="1" x14ac:dyDescent="0.2">
      <c r="A134" s="81"/>
      <c r="B134" s="53"/>
      <c r="C134" s="28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703"/>
      <c r="U134" s="702"/>
    </row>
    <row r="135" spans="1:21" ht="15.75" customHeight="1" x14ac:dyDescent="0.2">
      <c r="A135" s="81"/>
      <c r="B135" s="53"/>
      <c r="C135" s="28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703"/>
      <c r="U135" s="702"/>
    </row>
    <row r="136" spans="1:21" ht="15.75" customHeight="1" x14ac:dyDescent="0.2">
      <c r="A136" s="81"/>
      <c r="B136" s="53"/>
      <c r="C136" s="28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703"/>
      <c r="U136" s="702"/>
    </row>
    <row r="137" spans="1:21" ht="15.75" customHeight="1" x14ac:dyDescent="0.2">
      <c r="A137" s="81"/>
      <c r="B137" s="53"/>
      <c r="C137" s="28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703"/>
      <c r="U137" s="702"/>
    </row>
    <row r="138" spans="1:21" ht="15.75" customHeight="1" x14ac:dyDescent="0.2">
      <c r="A138" s="81"/>
      <c r="B138" s="53"/>
      <c r="C138" s="28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703"/>
      <c r="U138" s="702"/>
    </row>
    <row r="139" spans="1:21" ht="15.75" customHeight="1" x14ac:dyDescent="0.2">
      <c r="A139" s="81"/>
      <c r="B139" s="53"/>
      <c r="C139" s="28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703"/>
      <c r="U139" s="702"/>
    </row>
    <row r="140" spans="1:21" ht="15.75" customHeight="1" x14ac:dyDescent="0.2">
      <c r="A140" s="81"/>
      <c r="B140" s="53"/>
      <c r="C140" s="28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703"/>
      <c r="U140" s="702"/>
    </row>
    <row r="141" spans="1:21" ht="15.75" customHeight="1" x14ac:dyDescent="0.2">
      <c r="A141" s="87"/>
      <c r="B141" s="63"/>
      <c r="C141" s="716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703"/>
      <c r="U141" s="702"/>
    </row>
    <row r="142" spans="1:21" ht="15.75" customHeight="1" x14ac:dyDescent="0.2">
      <c r="A142" s="87"/>
      <c r="B142" s="63"/>
      <c r="C142" s="688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703"/>
      <c r="U142" s="702"/>
    </row>
    <row r="143" spans="1:21" ht="15.75" customHeight="1" x14ac:dyDescent="0.2">
      <c r="A143" s="87"/>
      <c r="B143" s="63"/>
      <c r="C143" s="717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703"/>
      <c r="U143" s="702"/>
    </row>
    <row r="144" spans="1:21" ht="15.75" customHeight="1" x14ac:dyDescent="0.2">
      <c r="A144" s="87"/>
      <c r="B144" s="63"/>
      <c r="C144" s="717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703"/>
      <c r="U144" s="702"/>
    </row>
    <row r="145" spans="1:21" ht="15.75" customHeight="1" x14ac:dyDescent="0.2">
      <c r="A145" s="87"/>
      <c r="B145" s="63"/>
      <c r="C145" s="688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703"/>
      <c r="U145" s="702"/>
    </row>
    <row r="146" spans="1:21" ht="15.75" customHeight="1" x14ac:dyDescent="0.2">
      <c r="A146" s="87"/>
      <c r="B146" s="63"/>
      <c r="C146" s="717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703"/>
      <c r="U146" s="702"/>
    </row>
    <row r="147" spans="1:21" ht="15.75" customHeight="1" x14ac:dyDescent="0.2">
      <c r="A147" s="87"/>
      <c r="B147" s="63"/>
      <c r="C147" s="717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703"/>
      <c r="U147" s="702"/>
    </row>
    <row r="148" spans="1:21" ht="15.75" customHeight="1" x14ac:dyDescent="0.2">
      <c r="A148" s="87"/>
      <c r="B148" s="63"/>
      <c r="C148" s="64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703"/>
      <c r="U148" s="702"/>
    </row>
    <row r="149" spans="1:21" ht="15.75" customHeight="1" x14ac:dyDescent="0.2">
      <c r="A149" s="87"/>
      <c r="B149" s="63"/>
      <c r="C149" s="64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703"/>
      <c r="U149" s="702"/>
    </row>
    <row r="150" spans="1:21" ht="15.75" customHeight="1" x14ac:dyDescent="0.2">
      <c r="A150" s="87"/>
      <c r="B150" s="63"/>
      <c r="C150" s="64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703"/>
      <c r="U150" s="702"/>
    </row>
    <row r="151" spans="1:21" ht="15.75" customHeight="1" x14ac:dyDescent="0.2">
      <c r="A151" s="87"/>
      <c r="B151" s="63"/>
      <c r="C151" s="688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703"/>
      <c r="U151" s="702"/>
    </row>
    <row r="152" spans="1:21" ht="15.75" customHeight="1" x14ac:dyDescent="0.2">
      <c r="A152" s="87"/>
      <c r="B152" s="63"/>
      <c r="C152" s="64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703"/>
      <c r="U152" s="702"/>
    </row>
    <row r="153" spans="1:21" ht="15.75" customHeight="1" x14ac:dyDescent="0.2">
      <c r="A153" s="87"/>
      <c r="B153" s="63"/>
      <c r="C153" s="64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703"/>
      <c r="U153" s="702"/>
    </row>
    <row r="154" spans="1:21" ht="15.75" customHeight="1" x14ac:dyDescent="0.2">
      <c r="A154" s="87"/>
      <c r="B154" s="63"/>
      <c r="C154" s="64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703"/>
      <c r="U154" s="702"/>
    </row>
    <row r="155" spans="1:21" ht="15.75" customHeight="1" x14ac:dyDescent="0.2">
      <c r="A155" s="86"/>
      <c r="B155" s="63"/>
      <c r="C155" s="688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703"/>
      <c r="U155" s="702"/>
    </row>
    <row r="156" spans="1:21" ht="15.75" customHeight="1" x14ac:dyDescent="0.2">
      <c r="A156" s="86"/>
      <c r="B156" s="63"/>
      <c r="C156" s="688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703"/>
      <c r="U156" s="702"/>
    </row>
    <row r="157" spans="1:21" ht="15.75" customHeight="1" x14ac:dyDescent="0.2">
      <c r="A157" s="86"/>
      <c r="B157" s="63"/>
      <c r="C157" s="717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703"/>
      <c r="U157" s="702"/>
    </row>
    <row r="158" spans="1:21" ht="15.75" customHeight="1" x14ac:dyDescent="0.2">
      <c r="A158" s="87"/>
      <c r="B158" s="63"/>
      <c r="C158" s="717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703"/>
      <c r="U158" s="702"/>
    </row>
    <row r="159" spans="1:21" ht="15.75" customHeight="1" x14ac:dyDescent="0.2">
      <c r="A159" s="86"/>
      <c r="B159" s="63"/>
      <c r="C159" s="717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703"/>
      <c r="U159" s="702"/>
    </row>
    <row r="160" spans="1:21" ht="15.75" customHeight="1" x14ac:dyDescent="0.2">
      <c r="A160" s="86"/>
      <c r="B160" s="63"/>
      <c r="C160" s="717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703"/>
      <c r="U160" s="702"/>
    </row>
    <row r="161" spans="1:21" ht="15.75" customHeight="1" x14ac:dyDescent="0.2">
      <c r="A161" s="86"/>
      <c r="B161" s="63"/>
      <c r="C161" s="717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703"/>
      <c r="U161" s="702"/>
    </row>
    <row r="162" spans="1:21" ht="15.75" customHeight="1" x14ac:dyDescent="0.2">
      <c r="A162" s="86"/>
      <c r="B162" s="63"/>
      <c r="C162" s="717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703"/>
      <c r="U162" s="702"/>
    </row>
    <row r="163" spans="1:21" ht="15.75" customHeight="1" x14ac:dyDescent="0.2">
      <c r="A163" s="87"/>
      <c r="B163" s="63"/>
      <c r="C163" s="688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703"/>
      <c r="U163" s="702"/>
    </row>
    <row r="164" spans="1:21" ht="15.75" customHeight="1" x14ac:dyDescent="0.2">
      <c r="A164" s="87"/>
      <c r="B164" s="63"/>
      <c r="C164" s="688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703"/>
      <c r="U164" s="702"/>
    </row>
    <row r="165" spans="1:21" ht="15.75" customHeight="1" x14ac:dyDescent="0.2">
      <c r="A165" s="87"/>
      <c r="B165" s="63"/>
      <c r="C165" s="688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703"/>
      <c r="U165" s="702"/>
    </row>
    <row r="166" spans="1:21" ht="15.75" customHeight="1" x14ac:dyDescent="0.2">
      <c r="A166" s="87"/>
      <c r="B166" s="63"/>
      <c r="C166" s="688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703"/>
      <c r="U166" s="702"/>
    </row>
    <row r="167" spans="1:21" ht="15.75" customHeight="1" x14ac:dyDescent="0.2">
      <c r="A167" s="87"/>
      <c r="B167" s="63"/>
      <c r="C167" s="688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703"/>
      <c r="U167" s="702"/>
    </row>
    <row r="168" spans="1:21" ht="15.75" customHeight="1" x14ac:dyDescent="0.2">
      <c r="A168" s="87"/>
      <c r="B168" s="63"/>
      <c r="C168" s="688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703"/>
      <c r="U168" s="702"/>
    </row>
    <row r="169" spans="1:21" ht="15.75" customHeight="1" x14ac:dyDescent="0.2">
      <c r="A169" s="87"/>
      <c r="B169" s="63"/>
      <c r="C169" s="688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703"/>
      <c r="U169" s="702"/>
    </row>
    <row r="170" spans="1:21" ht="15.75" customHeight="1" x14ac:dyDescent="0.2">
      <c r="A170" s="87"/>
      <c r="B170" s="63"/>
      <c r="C170" s="688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703"/>
      <c r="U170" s="702"/>
    </row>
    <row r="171" spans="1:21" ht="15.75" customHeight="1" x14ac:dyDescent="0.2">
      <c r="A171" s="87"/>
      <c r="B171" s="63"/>
      <c r="C171" s="688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703"/>
      <c r="U171" s="702"/>
    </row>
    <row r="172" spans="1:21" ht="15.75" customHeight="1" x14ac:dyDescent="0.2">
      <c r="A172" s="87"/>
      <c r="B172" s="63"/>
      <c r="C172" s="688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703"/>
      <c r="U172" s="702"/>
    </row>
    <row r="173" spans="1:21" ht="15.75" customHeight="1" x14ac:dyDescent="0.2">
      <c r="A173" s="87"/>
      <c r="B173" s="63"/>
      <c r="C173" s="688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703"/>
      <c r="U173" s="702"/>
    </row>
    <row r="174" spans="1:21" ht="15.75" customHeight="1" x14ac:dyDescent="0.2">
      <c r="A174" s="87"/>
      <c r="B174" s="63"/>
      <c r="C174" s="688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703"/>
      <c r="U174" s="702"/>
    </row>
    <row r="175" spans="1:21" x14ac:dyDescent="0.2">
      <c r="A175" s="87"/>
      <c r="B175" s="63"/>
      <c r="C175" s="688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703"/>
      <c r="U175" s="702"/>
    </row>
    <row r="176" spans="1:21" ht="15.75" customHeight="1" x14ac:dyDescent="0.2">
      <c r="A176" s="87"/>
      <c r="B176" s="63"/>
      <c r="C176" s="688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703"/>
      <c r="U176" s="702"/>
    </row>
    <row r="177" spans="1:21" ht="15.75" customHeight="1" x14ac:dyDescent="0.2">
      <c r="A177" s="87"/>
      <c r="B177" s="63"/>
      <c r="C177" s="688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703"/>
      <c r="U177" s="702"/>
    </row>
    <row r="178" spans="1:21" x14ac:dyDescent="0.2">
      <c r="A178" s="87"/>
      <c r="B178" s="63"/>
      <c r="C178" s="688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703"/>
      <c r="U178" s="702"/>
    </row>
    <row r="179" spans="1:21" ht="16.350000000000001" customHeight="1" x14ac:dyDescent="0.2">
      <c r="A179" s="87"/>
      <c r="B179" s="63"/>
      <c r="C179" s="688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703"/>
      <c r="U179" s="702"/>
    </row>
    <row r="180" spans="1:21" ht="15.75" customHeight="1" x14ac:dyDescent="0.2">
      <c r="A180" s="87"/>
      <c r="B180" s="63"/>
      <c r="C180" s="688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703"/>
      <c r="U180" s="702"/>
    </row>
    <row r="181" spans="1:21" ht="15.75" customHeight="1" x14ac:dyDescent="0.2">
      <c r="A181" s="87"/>
      <c r="B181" s="63"/>
      <c r="C181" s="688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703"/>
      <c r="U181" s="702"/>
    </row>
    <row r="182" spans="1:21" ht="8.1" customHeight="1" x14ac:dyDescent="0.2">
      <c r="A182" s="87"/>
      <c r="B182" s="63"/>
      <c r="C182" s="688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703"/>
      <c r="U182" s="702"/>
    </row>
    <row r="183" spans="1:21" ht="15.75" customHeight="1" x14ac:dyDescent="0.2">
      <c r="A183" s="87"/>
      <c r="B183" s="63"/>
      <c r="C183" s="688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703"/>
      <c r="U183" s="702"/>
    </row>
    <row r="184" spans="1:21" ht="15.75" customHeight="1" x14ac:dyDescent="0.2">
      <c r="A184" s="87"/>
      <c r="B184" s="63"/>
      <c r="C184" s="688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65"/>
      <c r="U184" s="702"/>
    </row>
    <row r="185" spans="1:21" ht="15.75" customHeight="1" x14ac:dyDescent="0.2">
      <c r="A185" s="87"/>
      <c r="B185" s="63"/>
      <c r="C185" s="688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65"/>
      <c r="U185" s="702"/>
    </row>
    <row r="186" spans="1:21" ht="15.75" customHeight="1" x14ac:dyDescent="0.2">
      <c r="A186" s="87"/>
      <c r="B186" s="63"/>
      <c r="C186" s="688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65"/>
      <c r="U186" s="702"/>
    </row>
    <row r="187" spans="1:21" ht="15.75" customHeight="1" x14ac:dyDescent="0.2">
      <c r="A187" s="87"/>
      <c r="B187" s="63"/>
      <c r="C187" s="688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65"/>
      <c r="U187" s="702"/>
    </row>
    <row r="188" spans="1:21" ht="15.75" customHeight="1" x14ac:dyDescent="0.2">
      <c r="A188" s="87"/>
      <c r="B188" s="63"/>
      <c r="C188" s="688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65"/>
      <c r="U188" s="702"/>
    </row>
    <row r="189" spans="1:21" ht="15.75" customHeight="1" x14ac:dyDescent="0.2">
      <c r="A189" s="87"/>
      <c r="B189" s="63"/>
      <c r="C189" s="716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65"/>
      <c r="U189" s="702"/>
    </row>
    <row r="190" spans="1:21" ht="15.75" customHeight="1" x14ac:dyDescent="0.2">
      <c r="A190" s="87"/>
      <c r="B190" s="63"/>
      <c r="C190" s="716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65"/>
      <c r="U190" s="702"/>
    </row>
    <row r="191" spans="1:21" ht="15.75" customHeight="1" x14ac:dyDescent="0.2">
      <c r="A191" s="87"/>
      <c r="B191" s="63"/>
      <c r="C191" s="688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65"/>
      <c r="U191" s="702"/>
    </row>
    <row r="192" spans="1:21" ht="15.75" customHeight="1" x14ac:dyDescent="0.2">
      <c r="A192" s="1179"/>
      <c r="B192" s="1179"/>
      <c r="C192" s="1179"/>
      <c r="D192" s="1179"/>
      <c r="E192" s="1179"/>
      <c r="F192" s="1179"/>
      <c r="G192" s="1179"/>
      <c r="H192" s="1179"/>
      <c r="I192" s="1179"/>
      <c r="J192" s="1179"/>
      <c r="K192" s="1179"/>
      <c r="L192" s="1179"/>
      <c r="M192" s="1179"/>
      <c r="N192" s="1179"/>
      <c r="O192" s="1179"/>
      <c r="P192" s="1179"/>
      <c r="Q192" s="1179"/>
      <c r="R192" s="1179"/>
      <c r="S192" s="1179"/>
      <c r="T192" s="1179"/>
      <c r="U192" s="1179"/>
    </row>
    <row r="193" spans="1:21" ht="15.75" customHeight="1" x14ac:dyDescent="0.2">
      <c r="A193" s="83"/>
      <c r="B193" s="66"/>
      <c r="C193" s="3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</row>
    <row r="194" spans="1:21" ht="15.75" customHeight="1" x14ac:dyDescent="0.2">
      <c r="A194" s="83"/>
      <c r="B194" s="53"/>
      <c r="C194" s="3"/>
      <c r="D194" s="29"/>
      <c r="E194" s="30"/>
      <c r="F194" s="30"/>
      <c r="G194" s="29"/>
      <c r="H194" s="30"/>
      <c r="I194" s="29"/>
      <c r="J194" s="30"/>
      <c r="K194" s="30"/>
      <c r="L194" s="29"/>
      <c r="M194" s="30"/>
      <c r="N194" s="30"/>
      <c r="O194" s="29"/>
      <c r="P194" s="30"/>
      <c r="Q194" s="29"/>
      <c r="R194" s="30"/>
      <c r="S194" s="30"/>
    </row>
    <row r="195" spans="1:21" ht="15.75" customHeight="1" x14ac:dyDescent="0.2">
      <c r="A195" s="83"/>
      <c r="B195" s="53"/>
      <c r="C195" s="3"/>
      <c r="D195" s="29"/>
      <c r="E195" s="30"/>
      <c r="F195" s="30"/>
      <c r="G195" s="29"/>
      <c r="H195" s="30"/>
      <c r="I195" s="29"/>
      <c r="J195" s="30"/>
      <c r="K195" s="30"/>
      <c r="L195" s="29"/>
      <c r="M195" s="30"/>
      <c r="N195" s="30"/>
      <c r="O195" s="29"/>
      <c r="P195" s="30"/>
      <c r="Q195" s="29"/>
      <c r="R195" s="30"/>
      <c r="S195" s="30"/>
    </row>
    <row r="196" spans="1:21" ht="15.75" customHeight="1" x14ac:dyDescent="0.2">
      <c r="A196" s="1179"/>
      <c r="B196" s="1179"/>
      <c r="C196" s="1179"/>
      <c r="D196" s="1179"/>
      <c r="E196" s="1179"/>
      <c r="F196" s="1179"/>
      <c r="G196" s="1179"/>
      <c r="H196" s="1179"/>
      <c r="I196" s="1179"/>
      <c r="J196" s="1179"/>
      <c r="K196" s="1179"/>
      <c r="L196" s="1179"/>
      <c r="M196" s="1179"/>
      <c r="N196" s="1179"/>
      <c r="O196" s="1179"/>
      <c r="P196" s="1179"/>
      <c r="Q196" s="1179"/>
      <c r="R196" s="1179"/>
      <c r="S196" s="1179"/>
      <c r="T196" s="1179"/>
      <c r="U196" s="1179"/>
    </row>
    <row r="197" spans="1:21" ht="15.75" customHeight="1" x14ac:dyDescent="0.2">
      <c r="A197" s="1178"/>
      <c r="B197" s="1178"/>
      <c r="C197" s="1178"/>
      <c r="D197" s="1178"/>
      <c r="E197" s="1178"/>
      <c r="F197" s="1178"/>
      <c r="G197" s="1178"/>
      <c r="H197" s="1178"/>
      <c r="I197" s="1178"/>
      <c r="J197" s="1178"/>
      <c r="K197" s="1178"/>
      <c r="L197" s="1178"/>
      <c r="M197" s="1178"/>
      <c r="N197" s="1178"/>
      <c r="O197" s="1178"/>
      <c r="P197" s="1178"/>
      <c r="Q197" s="1178"/>
      <c r="R197" s="1178"/>
      <c r="S197" s="1178"/>
    </row>
    <row r="198" spans="1:21" ht="15.75" customHeight="1" x14ac:dyDescent="0.2">
      <c r="B198" s="53"/>
      <c r="C198" s="3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68"/>
    </row>
    <row r="199" spans="1:21" ht="15.75" customHeight="1" x14ac:dyDescent="0.2">
      <c r="B199" s="53"/>
      <c r="C199" s="3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68"/>
    </row>
    <row r="200" spans="1:21" ht="15.75" customHeight="1" x14ac:dyDescent="0.2">
      <c r="B200" s="53"/>
      <c r="C200" s="3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68"/>
    </row>
    <row r="201" spans="1:21" ht="15.75" customHeight="1" x14ac:dyDescent="0.2">
      <c r="B201" s="51"/>
      <c r="C201" s="3"/>
      <c r="E201" s="32"/>
      <c r="H201" s="32"/>
      <c r="K201" s="32"/>
      <c r="M201" s="32"/>
      <c r="P201" s="32"/>
      <c r="S201" s="32"/>
      <c r="U201" s="68"/>
    </row>
    <row r="202" spans="1:21" ht="15.75" customHeight="1" x14ac:dyDescent="0.2">
      <c r="B202" s="53"/>
      <c r="C202" s="3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68"/>
    </row>
    <row r="203" spans="1:21" ht="15.75" customHeight="1" x14ac:dyDescent="0.2">
      <c r="B203" s="53"/>
      <c r="C203" s="3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68"/>
    </row>
    <row r="204" spans="1:21" ht="15.75" customHeight="1" x14ac:dyDescent="0.2">
      <c r="B204" s="53"/>
      <c r="C204" s="3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68"/>
    </row>
    <row r="205" spans="1:21" ht="15.75" customHeight="1" x14ac:dyDescent="0.2">
      <c r="B205" s="53"/>
      <c r="C205" s="3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68"/>
    </row>
    <row r="206" spans="1:21" ht="15.75" customHeight="1" x14ac:dyDescent="0.2">
      <c r="B206" s="53"/>
      <c r="C206" s="3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68"/>
    </row>
    <row r="207" spans="1:21" ht="15.75" customHeight="1" x14ac:dyDescent="0.2">
      <c r="B207" s="53"/>
      <c r="C207" s="3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68"/>
    </row>
    <row r="208" spans="1:21" ht="15.75" customHeight="1" x14ac:dyDescent="0.2">
      <c r="B208" s="53"/>
      <c r="C208" s="3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68"/>
    </row>
    <row r="209" spans="1:21" ht="15.75" customHeight="1" x14ac:dyDescent="0.2">
      <c r="B209" s="53"/>
      <c r="C209" s="3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68"/>
    </row>
    <row r="210" spans="1:21" ht="15.75" customHeight="1" x14ac:dyDescent="0.2">
      <c r="B210" s="53"/>
      <c r="C210" s="3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68"/>
    </row>
    <row r="211" spans="1:21" ht="15.75" customHeight="1" x14ac:dyDescent="0.2">
      <c r="B211" s="53"/>
      <c r="C211" s="3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68"/>
    </row>
    <row r="212" spans="1:21" ht="15.75" customHeight="1" x14ac:dyDescent="0.2">
      <c r="A212" s="1144"/>
      <c r="B212" s="1144"/>
      <c r="C212" s="1144"/>
      <c r="D212" s="1144"/>
      <c r="E212" s="1144"/>
      <c r="F212" s="1144"/>
      <c r="G212" s="1144"/>
      <c r="H212" s="1144"/>
      <c r="I212" s="1144"/>
      <c r="J212" s="1144"/>
      <c r="K212" s="1144"/>
      <c r="L212" s="1144"/>
      <c r="M212" s="1144"/>
      <c r="N212" s="1144"/>
      <c r="O212" s="1144"/>
      <c r="P212" s="1144"/>
      <c r="Q212" s="1144"/>
      <c r="R212" s="1144"/>
      <c r="S212" s="1144"/>
      <c r="T212" s="70"/>
      <c r="U212" s="68"/>
    </row>
    <row r="213" spans="1:21" ht="15.75" customHeight="1" x14ac:dyDescent="0.2">
      <c r="A213" s="1143"/>
      <c r="B213" s="1143"/>
      <c r="C213" s="1143"/>
      <c r="D213" s="1143"/>
      <c r="E213" s="1143"/>
      <c r="F213" s="1143"/>
      <c r="G213" s="1143"/>
      <c r="H213" s="1143"/>
      <c r="I213" s="1143"/>
      <c r="J213" s="1143"/>
      <c r="K213" s="1143"/>
      <c r="L213" s="1143"/>
      <c r="M213" s="1143"/>
      <c r="N213" s="1143"/>
      <c r="O213" s="1143"/>
      <c r="P213" s="1143"/>
      <c r="Q213" s="1143"/>
      <c r="R213" s="1143"/>
      <c r="S213" s="1143"/>
    </row>
    <row r="214" spans="1:21" ht="15.75" customHeight="1" x14ac:dyDescent="0.2">
      <c r="A214" s="1143"/>
      <c r="B214" s="1143"/>
      <c r="C214" s="1143"/>
      <c r="D214" s="1143"/>
      <c r="E214" s="1143"/>
      <c r="F214" s="1143"/>
      <c r="G214" s="1143"/>
      <c r="H214" s="1143"/>
      <c r="I214" s="1143"/>
      <c r="J214" s="1143"/>
      <c r="K214" s="1143"/>
      <c r="L214" s="1143"/>
      <c r="M214" s="1143"/>
      <c r="N214" s="1143"/>
      <c r="O214" s="1143"/>
      <c r="P214" s="1143"/>
      <c r="Q214" s="1143"/>
      <c r="R214" s="1143"/>
      <c r="S214" s="1143"/>
    </row>
    <row r="215" spans="1:21" ht="15.75" customHeight="1" x14ac:dyDescent="0.2">
      <c r="A215" s="1143"/>
      <c r="B215" s="1143"/>
      <c r="C215" s="1143"/>
      <c r="D215" s="1143"/>
      <c r="E215" s="1143"/>
      <c r="F215" s="1143"/>
      <c r="G215" s="1143"/>
      <c r="H215" s="1143"/>
      <c r="I215" s="1143"/>
      <c r="J215" s="1143"/>
      <c r="K215" s="1143"/>
      <c r="L215" s="1143"/>
      <c r="M215" s="1143"/>
      <c r="N215" s="1143"/>
      <c r="O215" s="1143"/>
      <c r="P215" s="1143"/>
      <c r="Q215" s="1143"/>
      <c r="R215" s="1143"/>
      <c r="S215" s="1143"/>
    </row>
    <row r="216" spans="1:21" ht="15.75" customHeight="1" x14ac:dyDescent="0.2">
      <c r="B216" s="51"/>
      <c r="C216" s="51"/>
    </row>
    <row r="217" spans="1:21" ht="15.75" customHeight="1" x14ac:dyDescent="0.2">
      <c r="B217" s="51"/>
      <c r="C217" s="51"/>
    </row>
    <row r="218" spans="1:21" ht="15.75" customHeight="1" x14ac:dyDescent="0.2">
      <c r="B218" s="51"/>
      <c r="C218" s="51"/>
    </row>
    <row r="219" spans="1:21" ht="15.75" customHeight="1" x14ac:dyDescent="0.2">
      <c r="B219" s="51"/>
      <c r="C219" s="51"/>
    </row>
    <row r="220" spans="1:21" ht="15.75" customHeight="1" x14ac:dyDescent="0.2">
      <c r="B220" s="51"/>
      <c r="C220" s="51"/>
    </row>
    <row r="221" spans="1:21" ht="15.75" customHeight="1" x14ac:dyDescent="0.2">
      <c r="B221" s="51"/>
      <c r="C221" s="51"/>
    </row>
    <row r="222" spans="1:21" ht="15.75" customHeight="1" x14ac:dyDescent="0.2">
      <c r="B222" s="51"/>
      <c r="C222" s="51"/>
    </row>
    <row r="223" spans="1:21" ht="15.75" customHeight="1" x14ac:dyDescent="0.2">
      <c r="B223" s="51"/>
      <c r="C223" s="51"/>
    </row>
    <row r="224" spans="1:21" ht="15.75" customHeight="1" x14ac:dyDescent="0.2">
      <c r="B224" s="51"/>
      <c r="C224" s="51"/>
    </row>
    <row r="225" spans="2:3" ht="15.75" customHeight="1" x14ac:dyDescent="0.2">
      <c r="B225" s="51"/>
      <c r="C225" s="51"/>
    </row>
    <row r="226" spans="2:3" ht="15.75" customHeight="1" x14ac:dyDescent="0.2">
      <c r="B226" s="51"/>
      <c r="C226" s="51"/>
    </row>
    <row r="227" spans="2:3" ht="15.75" customHeight="1" x14ac:dyDescent="0.2">
      <c r="B227" s="51"/>
      <c r="C227" s="51"/>
    </row>
    <row r="228" spans="2:3" ht="15.75" customHeight="1" x14ac:dyDescent="0.2">
      <c r="B228" s="51"/>
      <c r="C228" s="51"/>
    </row>
    <row r="229" spans="2:3" ht="15.75" customHeight="1" x14ac:dyDescent="0.2">
      <c r="B229" s="51"/>
      <c r="C229" s="51"/>
    </row>
    <row r="230" spans="2:3" ht="15.75" customHeight="1" x14ac:dyDescent="0.2">
      <c r="B230" s="51"/>
      <c r="C230" s="51"/>
    </row>
    <row r="231" spans="2:3" ht="15.75" customHeight="1" x14ac:dyDescent="0.2">
      <c r="B231" s="51"/>
      <c r="C231" s="51"/>
    </row>
    <row r="232" spans="2:3" ht="15.75" customHeight="1" x14ac:dyDescent="0.2">
      <c r="B232" s="51"/>
      <c r="C232" s="51"/>
    </row>
    <row r="233" spans="2:3" ht="15.75" customHeight="1" x14ac:dyDescent="0.2">
      <c r="B233" s="51"/>
      <c r="C233" s="51"/>
    </row>
    <row r="234" spans="2:3" ht="15.75" customHeight="1" x14ac:dyDescent="0.2">
      <c r="B234" s="51"/>
      <c r="C234" s="51"/>
    </row>
    <row r="235" spans="2:3" ht="15.75" customHeight="1" x14ac:dyDescent="0.2">
      <c r="B235" s="51"/>
      <c r="C235" s="51"/>
    </row>
    <row r="236" spans="2:3" ht="15.75" customHeight="1" x14ac:dyDescent="0.2">
      <c r="B236" s="51"/>
      <c r="C236" s="51"/>
    </row>
    <row r="237" spans="2:3" ht="15.75" customHeight="1" x14ac:dyDescent="0.2">
      <c r="B237" s="51"/>
      <c r="C237" s="51"/>
    </row>
    <row r="238" spans="2:3" ht="15.75" customHeight="1" x14ac:dyDescent="0.2">
      <c r="B238" s="51"/>
      <c r="C238" s="51"/>
    </row>
    <row r="239" spans="2:3" ht="15.75" customHeight="1" x14ac:dyDescent="0.2">
      <c r="B239" s="51"/>
      <c r="C239" s="51"/>
    </row>
    <row r="240" spans="2:3" ht="15.75" customHeight="1" x14ac:dyDescent="0.2">
      <c r="B240" s="51"/>
      <c r="C240" s="51"/>
    </row>
    <row r="241" spans="2:3" ht="15.75" customHeight="1" x14ac:dyDescent="0.2">
      <c r="B241" s="51"/>
      <c r="C241" s="51"/>
    </row>
    <row r="242" spans="2:3" ht="15.75" customHeight="1" x14ac:dyDescent="0.2">
      <c r="B242" s="51"/>
      <c r="C242" s="51"/>
    </row>
    <row r="243" spans="2:3" ht="15.75" customHeight="1" x14ac:dyDescent="0.2">
      <c r="B243" s="51"/>
      <c r="C243" s="51"/>
    </row>
    <row r="244" spans="2:3" ht="15.75" customHeight="1" x14ac:dyDescent="0.2">
      <c r="B244" s="51"/>
      <c r="C244" s="51"/>
    </row>
    <row r="245" spans="2:3" ht="15.75" customHeight="1" x14ac:dyDescent="0.2">
      <c r="B245" s="51"/>
      <c r="C245" s="51"/>
    </row>
    <row r="246" spans="2:3" ht="15.75" customHeight="1" x14ac:dyDescent="0.2">
      <c r="B246" s="51"/>
      <c r="C246" s="51"/>
    </row>
    <row r="247" spans="2:3" ht="15.75" customHeight="1" x14ac:dyDescent="0.2">
      <c r="B247" s="51"/>
      <c r="C247" s="51"/>
    </row>
    <row r="248" spans="2:3" ht="15.75" customHeight="1" x14ac:dyDescent="0.2">
      <c r="B248" s="51"/>
      <c r="C248" s="51"/>
    </row>
    <row r="249" spans="2:3" ht="15.75" customHeight="1" x14ac:dyDescent="0.2">
      <c r="B249" s="51"/>
      <c r="C249" s="51"/>
    </row>
    <row r="250" spans="2:3" ht="15.75" customHeight="1" x14ac:dyDescent="0.2">
      <c r="B250" s="51"/>
      <c r="C250" s="51"/>
    </row>
    <row r="251" spans="2:3" ht="15.75" customHeight="1" x14ac:dyDescent="0.2">
      <c r="B251" s="51"/>
      <c r="C251" s="51"/>
    </row>
    <row r="252" spans="2:3" ht="15.75" customHeight="1" x14ac:dyDescent="0.2">
      <c r="B252" s="51"/>
      <c r="C252" s="51"/>
    </row>
    <row r="253" spans="2:3" ht="15.75" customHeight="1" x14ac:dyDescent="0.2">
      <c r="B253" s="51"/>
      <c r="C253" s="51"/>
    </row>
    <row r="254" spans="2:3" ht="15.75" customHeight="1" x14ac:dyDescent="0.2">
      <c r="B254" s="51"/>
      <c r="C254" s="51"/>
    </row>
    <row r="255" spans="2:3" ht="15.75" customHeight="1" x14ac:dyDescent="0.2">
      <c r="B255" s="51"/>
      <c r="C255" s="51"/>
    </row>
    <row r="256" spans="2:3" ht="15.75" customHeight="1" x14ac:dyDescent="0.2">
      <c r="B256" s="51"/>
      <c r="C256" s="51"/>
    </row>
    <row r="257" spans="2:3" ht="15.75" customHeight="1" x14ac:dyDescent="0.2">
      <c r="B257" s="51"/>
      <c r="C257" s="51"/>
    </row>
    <row r="258" spans="2:3" ht="15.75" customHeight="1" x14ac:dyDescent="0.2">
      <c r="B258" s="51"/>
      <c r="C258" s="51"/>
    </row>
    <row r="259" spans="2:3" ht="15.75" customHeight="1" x14ac:dyDescent="0.2">
      <c r="B259" s="51"/>
      <c r="C259" s="51"/>
    </row>
    <row r="260" spans="2:3" ht="15.75" customHeight="1" x14ac:dyDescent="0.2">
      <c r="B260" s="51"/>
      <c r="C260" s="51"/>
    </row>
    <row r="261" spans="2:3" ht="15.75" customHeight="1" x14ac:dyDescent="0.2">
      <c r="B261" s="51"/>
      <c r="C261" s="51"/>
    </row>
    <row r="262" spans="2:3" ht="15.75" customHeight="1" x14ac:dyDescent="0.2">
      <c r="B262" s="51"/>
      <c r="C262" s="51"/>
    </row>
    <row r="263" spans="2:3" ht="15.75" customHeight="1" x14ac:dyDescent="0.2">
      <c r="B263" s="51"/>
      <c r="C263" s="51"/>
    </row>
    <row r="264" spans="2:3" ht="15.75" customHeight="1" x14ac:dyDescent="0.2">
      <c r="B264" s="51"/>
      <c r="C264" s="51"/>
    </row>
    <row r="265" spans="2:3" ht="15.75" customHeight="1" x14ac:dyDescent="0.2">
      <c r="B265" s="51"/>
      <c r="C265" s="51"/>
    </row>
    <row r="266" spans="2:3" ht="15.75" customHeight="1" x14ac:dyDescent="0.2">
      <c r="B266" s="51"/>
      <c r="C266" s="51"/>
    </row>
    <row r="267" spans="2:3" ht="15.75" customHeight="1" x14ac:dyDescent="0.2">
      <c r="B267" s="51"/>
      <c r="C267" s="51"/>
    </row>
    <row r="268" spans="2:3" ht="15.75" customHeight="1" x14ac:dyDescent="0.2">
      <c r="B268" s="51"/>
      <c r="C268" s="51"/>
    </row>
    <row r="269" spans="2:3" ht="15.75" customHeight="1" x14ac:dyDescent="0.2">
      <c r="B269" s="51"/>
      <c r="C269" s="51"/>
    </row>
    <row r="270" spans="2:3" ht="15.75" customHeight="1" x14ac:dyDescent="0.2">
      <c r="B270" s="51"/>
      <c r="C270" s="51"/>
    </row>
    <row r="271" spans="2:3" ht="15.75" customHeight="1" x14ac:dyDescent="0.2">
      <c r="B271" s="51"/>
      <c r="C271" s="51"/>
    </row>
    <row r="272" spans="2:3" ht="15.75" customHeight="1" x14ac:dyDescent="0.2">
      <c r="B272" s="51"/>
      <c r="C272" s="51"/>
    </row>
    <row r="273" spans="2:3" ht="15.75" customHeight="1" x14ac:dyDescent="0.2">
      <c r="B273" s="51"/>
      <c r="C273" s="51"/>
    </row>
    <row r="274" spans="2:3" ht="15.75" customHeight="1" x14ac:dyDescent="0.2">
      <c r="B274" s="51"/>
      <c r="C274" s="51"/>
    </row>
    <row r="275" spans="2:3" ht="15.75" customHeight="1" x14ac:dyDescent="0.2">
      <c r="B275" s="51"/>
      <c r="C275" s="51"/>
    </row>
    <row r="276" spans="2:3" ht="15.75" customHeight="1" x14ac:dyDescent="0.2">
      <c r="B276" s="51"/>
      <c r="C276" s="51"/>
    </row>
    <row r="277" spans="2:3" ht="15.75" customHeight="1" x14ac:dyDescent="0.2">
      <c r="B277" s="51"/>
      <c r="C277" s="51"/>
    </row>
    <row r="278" spans="2:3" ht="15.75" customHeight="1" x14ac:dyDescent="0.2">
      <c r="B278" s="51"/>
      <c r="C278" s="51"/>
    </row>
    <row r="279" spans="2:3" ht="15.75" customHeight="1" x14ac:dyDescent="0.2"/>
    <row r="280" spans="2:3" ht="15.75" customHeight="1" x14ac:dyDescent="0.2"/>
    <row r="281" spans="2:3" ht="15.75" customHeight="1" x14ac:dyDescent="0.2"/>
    <row r="282" spans="2:3" ht="15.75" customHeight="1" x14ac:dyDescent="0.2"/>
    <row r="283" spans="2:3" ht="15.75" customHeight="1" x14ac:dyDescent="0.2"/>
    <row r="284" spans="2:3" ht="15.75" customHeight="1" x14ac:dyDescent="0.2"/>
    <row r="285" spans="2:3" ht="15.75" customHeight="1" x14ac:dyDescent="0.2"/>
    <row r="286" spans="2:3" ht="15.75" customHeight="1" x14ac:dyDescent="0.2"/>
    <row r="287" spans="2:3" ht="15.75" customHeight="1" x14ac:dyDescent="0.2"/>
    <row r="288" spans="2:3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</sheetData>
  <sheetProtection selectLockedCells="1"/>
  <protectedRanges>
    <protectedRange sqref="C197" name="Tartomány4"/>
    <protectedRange sqref="C61" name="Tartomány1_2_1_2_1"/>
    <protectedRange sqref="C65" name="Tartomány1_2_1_1_2_1"/>
    <protectedRange sqref="C108" name="Tartomány1_2_1_1_1"/>
    <protectedRange sqref="C116" name="Tartomány1_2_1_2_1_2"/>
    <protectedRange sqref="C113" name="Tartomány1_2_1_4"/>
    <protectedRange sqref="C44" name="Tartomány4_1"/>
    <protectedRange sqref="C56:C57" name="Tartomány4_1_1"/>
    <protectedRange sqref="C19:C22" name="Tartomány1_2_1_1"/>
    <protectedRange sqref="C28" name="Tartomány1_2_1_4_1"/>
    <protectedRange sqref="C18" name="Tartomány1_2_1_2"/>
  </protectedRanges>
  <mergeCells count="81">
    <mergeCell ref="D7:G7"/>
    <mergeCell ref="H7:K7"/>
    <mergeCell ref="L7:O7"/>
    <mergeCell ref="P7:S7"/>
    <mergeCell ref="T7:W7"/>
    <mergeCell ref="L6:AA6"/>
    <mergeCell ref="AL8:AL9"/>
    <mergeCell ref="AM8:AM9"/>
    <mergeCell ref="AB7:AE7"/>
    <mergeCell ref="AE8:AE9"/>
    <mergeCell ref="AF7:AI7"/>
    <mergeCell ref="AH8:AH9"/>
    <mergeCell ref="AI8:AI9"/>
    <mergeCell ref="L8:L9"/>
    <mergeCell ref="M8:M9"/>
    <mergeCell ref="P8:P9"/>
    <mergeCell ref="Q8:Q9"/>
    <mergeCell ref="N8:N9"/>
    <mergeCell ref="T8:T9"/>
    <mergeCell ref="AJ6:AM7"/>
    <mergeCell ref="X7:AA7"/>
    <mergeCell ref="AJ37:AM37"/>
    <mergeCell ref="Z8:Z9"/>
    <mergeCell ref="AA8:AA9"/>
    <mergeCell ref="V8:V9"/>
    <mergeCell ref="W8:W9"/>
    <mergeCell ref="AD8:AD9"/>
    <mergeCell ref="T31:AA31"/>
    <mergeCell ref="AJ31:AM31"/>
    <mergeCell ref="AC8:AC9"/>
    <mergeCell ref="AF8:AF9"/>
    <mergeCell ref="AG8:AG9"/>
    <mergeCell ref="AJ8:AJ9"/>
    <mergeCell ref="AK8:AK9"/>
    <mergeCell ref="U8:U9"/>
    <mergeCell ref="Y8:Y9"/>
    <mergeCell ref="AB8:AB9"/>
    <mergeCell ref="U122:U123"/>
    <mergeCell ref="T122:T123"/>
    <mergeCell ref="A197:S197"/>
    <mergeCell ref="A192:U192"/>
    <mergeCell ref="A196:U196"/>
    <mergeCell ref="F8:F9"/>
    <mergeCell ref="G8:G9"/>
    <mergeCell ref="A215:S215"/>
    <mergeCell ref="A214:S214"/>
    <mergeCell ref="D121:S121"/>
    <mergeCell ref="J8:J9"/>
    <mergeCell ref="K8:K9"/>
    <mergeCell ref="A5:AM5"/>
    <mergeCell ref="A6:A9"/>
    <mergeCell ref="D37:S37"/>
    <mergeCell ref="T37:AA37"/>
    <mergeCell ref="A36:C36"/>
    <mergeCell ref="D31:S31"/>
    <mergeCell ref="B6:B9"/>
    <mergeCell ref="C6:C9"/>
    <mergeCell ref="D8:D9"/>
    <mergeCell ref="E8:E9"/>
    <mergeCell ref="H8:H9"/>
    <mergeCell ref="I8:I9"/>
    <mergeCell ref="X8:X9"/>
    <mergeCell ref="O8:O9"/>
    <mergeCell ref="R8:R9"/>
    <mergeCell ref="S8:S9"/>
    <mergeCell ref="AN6:AN9"/>
    <mergeCell ref="AO6:AO9"/>
    <mergeCell ref="A1:AM1"/>
    <mergeCell ref="A2:AM2"/>
    <mergeCell ref="A213:S213"/>
    <mergeCell ref="A212:S212"/>
    <mergeCell ref="A120:U120"/>
    <mergeCell ref="D42:S42"/>
    <mergeCell ref="T42:AA42"/>
    <mergeCell ref="D106:S106"/>
    <mergeCell ref="A79:U79"/>
    <mergeCell ref="AJ42:AM42"/>
    <mergeCell ref="A43:S43"/>
    <mergeCell ref="A44:S44"/>
    <mergeCell ref="A3:AM3"/>
    <mergeCell ref="A4:AM4"/>
  </mergeCells>
  <phoneticPr fontId="17" type="noConversion"/>
  <pageMargins left="0.6692913385826772" right="0.55118110236220474" top="0.59055118110236227" bottom="0.59055118110236227" header="0.51181102362204722" footer="0.51181102362204722"/>
  <pageSetup paperSize="8" scale="68" fitToHeight="0" orientation="landscape" r:id="rId1"/>
  <headerFooter alignWithMargins="0">
    <oddHeader>&amp;R&amp;"Arial,Normál"&amp;12 1. számú melléklet a  ........................... alapképzési szak tantervéhez</oddHeader>
    <oddFooter>&amp;R&amp;Z&amp;F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57"/>
  <sheetViews>
    <sheetView zoomScale="106" zoomScaleNormal="106" workbookViewId="0">
      <selection activeCell="I12" sqref="I12"/>
    </sheetView>
  </sheetViews>
  <sheetFormatPr defaultColWidth="9.33203125" defaultRowHeight="12.75" x14ac:dyDescent="0.2"/>
  <cols>
    <col min="1" max="1" width="14.1640625" style="293" customWidth="1"/>
    <col min="2" max="2" width="9.33203125" style="147"/>
    <col min="3" max="3" width="63.33203125" style="147" bestFit="1" customWidth="1"/>
    <col min="4" max="35" width="9.33203125" style="147" customWidth="1"/>
    <col min="36" max="36" width="11.33203125" style="147" customWidth="1"/>
    <col min="37" max="37" width="12.1640625" style="147" customWidth="1"/>
    <col min="38" max="38" width="9.33203125" style="147" customWidth="1"/>
    <col min="39" max="39" width="13" style="147" customWidth="1"/>
    <col min="40" max="40" width="68.6640625" style="147" bestFit="1" customWidth="1"/>
    <col min="41" max="41" width="31.1640625" style="147" customWidth="1"/>
    <col min="42" max="16384" width="9.33203125" style="147"/>
  </cols>
  <sheetData>
    <row r="1" spans="1:41" ht="22.5" x14ac:dyDescent="0.2">
      <c r="A1" s="1142" t="s">
        <v>17</v>
      </c>
      <c r="B1" s="1142"/>
      <c r="C1" s="1142"/>
      <c r="D1" s="1142"/>
      <c r="E1" s="1142"/>
      <c r="F1" s="1142"/>
      <c r="G1" s="1142"/>
      <c r="H1" s="1142"/>
      <c r="I1" s="1142"/>
      <c r="J1" s="1142"/>
      <c r="K1" s="1142"/>
      <c r="L1" s="1142"/>
      <c r="M1" s="1142"/>
      <c r="N1" s="1142"/>
      <c r="O1" s="1142"/>
      <c r="P1" s="1142"/>
      <c r="Q1" s="1142"/>
      <c r="R1" s="1142"/>
      <c r="S1" s="1142"/>
      <c r="T1" s="1142"/>
      <c r="U1" s="1142"/>
      <c r="V1" s="1142"/>
      <c r="W1" s="1142"/>
      <c r="X1" s="1142"/>
      <c r="Y1" s="1142"/>
      <c r="Z1" s="1142"/>
      <c r="AA1" s="1142"/>
      <c r="AB1" s="1142"/>
      <c r="AC1" s="1142"/>
      <c r="AD1" s="1142"/>
      <c r="AE1" s="1142"/>
      <c r="AF1" s="1142"/>
      <c r="AG1" s="1142"/>
      <c r="AH1" s="1142"/>
      <c r="AI1" s="1142"/>
      <c r="AJ1" s="1142"/>
      <c r="AK1" s="1142"/>
      <c r="AL1" s="1142"/>
      <c r="AM1" s="1142"/>
    </row>
    <row r="2" spans="1:41" ht="22.5" x14ac:dyDescent="0.2">
      <c r="A2" s="1116" t="s">
        <v>163</v>
      </c>
      <c r="B2" s="1116"/>
      <c r="C2" s="1116"/>
      <c r="D2" s="1116"/>
      <c r="E2" s="1116"/>
      <c r="F2" s="1116"/>
      <c r="G2" s="1116"/>
      <c r="H2" s="1116"/>
      <c r="I2" s="1116"/>
      <c r="J2" s="1116"/>
      <c r="K2" s="1116"/>
      <c r="L2" s="1116"/>
      <c r="M2" s="1116"/>
      <c r="N2" s="1116"/>
      <c r="O2" s="1116"/>
      <c r="P2" s="1116"/>
      <c r="Q2" s="1116"/>
      <c r="R2" s="1116"/>
      <c r="S2" s="1116"/>
      <c r="T2" s="1116"/>
      <c r="U2" s="1116"/>
      <c r="V2" s="1116"/>
      <c r="W2" s="1116"/>
      <c r="X2" s="1116"/>
      <c r="Y2" s="1116"/>
      <c r="Z2" s="1116"/>
      <c r="AA2" s="1116"/>
      <c r="AB2" s="1116"/>
      <c r="AC2" s="1116"/>
      <c r="AD2" s="1116"/>
      <c r="AE2" s="1116"/>
      <c r="AF2" s="1116"/>
      <c r="AG2" s="1116"/>
      <c r="AH2" s="1116"/>
      <c r="AI2" s="1116"/>
      <c r="AJ2" s="1116"/>
      <c r="AK2" s="1116"/>
      <c r="AL2" s="1116"/>
      <c r="AM2" s="1116"/>
    </row>
    <row r="3" spans="1:41" ht="22.5" x14ac:dyDescent="0.2">
      <c r="A3" s="1158" t="s">
        <v>164</v>
      </c>
      <c r="B3" s="1158"/>
      <c r="C3" s="1158"/>
      <c r="D3" s="1158"/>
      <c r="E3" s="1158"/>
      <c r="F3" s="1158"/>
      <c r="G3" s="1158"/>
      <c r="H3" s="1158"/>
      <c r="I3" s="1158"/>
      <c r="J3" s="1158"/>
      <c r="K3" s="1158"/>
      <c r="L3" s="1158"/>
      <c r="M3" s="1158"/>
      <c r="N3" s="1158"/>
      <c r="O3" s="1158"/>
      <c r="P3" s="1158"/>
      <c r="Q3" s="1158"/>
      <c r="R3" s="1158"/>
      <c r="S3" s="1158"/>
      <c r="T3" s="1158"/>
      <c r="U3" s="1158"/>
      <c r="V3" s="1158"/>
      <c r="W3" s="1158"/>
      <c r="X3" s="1158"/>
      <c r="Y3" s="1158"/>
      <c r="Z3" s="1158"/>
      <c r="AA3" s="1158"/>
      <c r="AB3" s="1158"/>
      <c r="AC3" s="1158"/>
      <c r="AD3" s="1158"/>
      <c r="AE3" s="1158"/>
      <c r="AF3" s="1158"/>
      <c r="AG3" s="1158"/>
      <c r="AH3" s="1158"/>
      <c r="AI3" s="1158"/>
      <c r="AJ3" s="1158"/>
      <c r="AK3" s="1158"/>
      <c r="AL3" s="1158"/>
      <c r="AM3" s="1158"/>
    </row>
    <row r="4" spans="1:41" ht="22.5" x14ac:dyDescent="0.2">
      <c r="A4" s="1116" t="s">
        <v>168</v>
      </c>
      <c r="B4" s="1116"/>
      <c r="C4" s="1116"/>
      <c r="D4" s="1116"/>
      <c r="E4" s="1116"/>
      <c r="F4" s="1116"/>
      <c r="G4" s="1116"/>
      <c r="H4" s="1116"/>
      <c r="I4" s="1116"/>
      <c r="J4" s="1116"/>
      <c r="K4" s="1116"/>
      <c r="L4" s="1116"/>
      <c r="M4" s="1116"/>
      <c r="N4" s="1116"/>
      <c r="O4" s="1116"/>
      <c r="P4" s="1116"/>
      <c r="Q4" s="1116"/>
      <c r="R4" s="1116"/>
      <c r="S4" s="1116"/>
      <c r="T4" s="1116"/>
      <c r="U4" s="1116"/>
      <c r="V4" s="1116"/>
      <c r="W4" s="1116"/>
      <c r="X4" s="1116"/>
      <c r="Y4" s="1116"/>
      <c r="Z4" s="1116"/>
      <c r="AA4" s="1116"/>
      <c r="AB4" s="1116"/>
      <c r="AC4" s="1116"/>
      <c r="AD4" s="1116"/>
      <c r="AE4" s="1116"/>
      <c r="AF4" s="1116"/>
      <c r="AG4" s="1116"/>
      <c r="AH4" s="1116"/>
      <c r="AI4" s="1116"/>
      <c r="AJ4" s="1116"/>
      <c r="AK4" s="1116"/>
      <c r="AL4" s="1116"/>
      <c r="AM4" s="1116"/>
    </row>
    <row r="5" spans="1:41" ht="23.25" thickBot="1" x14ac:dyDescent="0.25">
      <c r="A5" s="1115" t="s">
        <v>165</v>
      </c>
      <c r="B5" s="1115"/>
      <c r="C5" s="1115"/>
      <c r="D5" s="1115"/>
      <c r="E5" s="1115"/>
      <c r="F5" s="1115"/>
      <c r="G5" s="1115"/>
      <c r="H5" s="1115"/>
      <c r="I5" s="1115"/>
      <c r="J5" s="1115"/>
      <c r="K5" s="1115"/>
      <c r="L5" s="1115"/>
      <c r="M5" s="1115"/>
      <c r="N5" s="1115"/>
      <c r="O5" s="1115"/>
      <c r="P5" s="1115"/>
      <c r="Q5" s="1115"/>
      <c r="R5" s="1115"/>
      <c r="S5" s="1115"/>
      <c r="T5" s="1115"/>
      <c r="U5" s="1115"/>
      <c r="V5" s="1115"/>
      <c r="W5" s="1115"/>
      <c r="X5" s="1115"/>
      <c r="Y5" s="1115"/>
      <c r="Z5" s="1115"/>
      <c r="AA5" s="1115"/>
      <c r="AB5" s="1115"/>
      <c r="AC5" s="1115"/>
      <c r="AD5" s="1115"/>
      <c r="AE5" s="1115"/>
      <c r="AF5" s="1115"/>
      <c r="AG5" s="1115"/>
      <c r="AH5" s="1115"/>
      <c r="AI5" s="1115"/>
      <c r="AJ5" s="1115"/>
      <c r="AK5" s="1115"/>
      <c r="AL5" s="1115"/>
      <c r="AM5" s="1115"/>
    </row>
    <row r="6" spans="1:41" ht="14.25" thickTop="1" thickBot="1" x14ac:dyDescent="0.25">
      <c r="A6" s="1204" t="s">
        <v>14</v>
      </c>
      <c r="B6" s="1207" t="s">
        <v>15</v>
      </c>
      <c r="C6" s="1210" t="s">
        <v>16</v>
      </c>
      <c r="D6" s="1213"/>
      <c r="E6" s="1213"/>
      <c r="F6" s="1213"/>
      <c r="G6" s="1213"/>
      <c r="H6" s="1213"/>
      <c r="I6" s="1213"/>
      <c r="J6" s="1213"/>
      <c r="K6" s="1213"/>
      <c r="L6" s="1213"/>
      <c r="M6" s="1213"/>
      <c r="N6" s="1213"/>
      <c r="O6" s="1213"/>
      <c r="P6" s="1213"/>
      <c r="Q6" s="1213"/>
      <c r="R6" s="1213"/>
      <c r="S6" s="1213"/>
      <c r="T6" s="1213"/>
      <c r="U6" s="1213"/>
      <c r="V6" s="1213"/>
      <c r="W6" s="1213"/>
      <c r="X6" s="1213"/>
      <c r="Y6" s="1213"/>
      <c r="Z6" s="1213"/>
      <c r="AA6" s="1213"/>
      <c r="AB6" s="294"/>
      <c r="AC6" s="294"/>
      <c r="AD6" s="294"/>
      <c r="AE6" s="294"/>
      <c r="AF6" s="294"/>
      <c r="AG6" s="294"/>
      <c r="AH6" s="294"/>
      <c r="AI6" s="294"/>
      <c r="AJ6" s="1218" t="s">
        <v>139</v>
      </c>
      <c r="AK6" s="1219"/>
      <c r="AL6" s="1219"/>
      <c r="AM6" s="1219"/>
      <c r="AN6" s="1214" t="s">
        <v>92</v>
      </c>
      <c r="AO6" s="1113" t="s">
        <v>93</v>
      </c>
    </row>
    <row r="7" spans="1:41" ht="14.25" thickTop="1" thickBot="1" x14ac:dyDescent="0.25">
      <c r="A7" s="1205"/>
      <c r="B7" s="1208"/>
      <c r="C7" s="1211"/>
      <c r="D7" s="1222" t="s">
        <v>2</v>
      </c>
      <c r="E7" s="1202"/>
      <c r="F7" s="1202"/>
      <c r="G7" s="1223"/>
      <c r="H7" s="1202" t="s">
        <v>3</v>
      </c>
      <c r="I7" s="1202"/>
      <c r="J7" s="1202"/>
      <c r="K7" s="1203"/>
      <c r="L7" s="1202" t="s">
        <v>4</v>
      </c>
      <c r="M7" s="1202"/>
      <c r="N7" s="1202"/>
      <c r="O7" s="1223"/>
      <c r="P7" s="1202" t="s">
        <v>5</v>
      </c>
      <c r="Q7" s="1202"/>
      <c r="R7" s="1202"/>
      <c r="S7" s="1223"/>
      <c r="T7" s="1202" t="s">
        <v>6</v>
      </c>
      <c r="U7" s="1202"/>
      <c r="V7" s="1202"/>
      <c r="W7" s="1223"/>
      <c r="X7" s="1202" t="s">
        <v>7</v>
      </c>
      <c r="Y7" s="1202"/>
      <c r="Z7" s="1202"/>
      <c r="AA7" s="1203"/>
      <c r="AB7" s="1202" t="s">
        <v>109</v>
      </c>
      <c r="AC7" s="1202"/>
      <c r="AD7" s="1202"/>
      <c r="AE7" s="1203"/>
      <c r="AF7" s="1202" t="s">
        <v>110</v>
      </c>
      <c r="AG7" s="1202"/>
      <c r="AH7" s="1202"/>
      <c r="AI7" s="1203"/>
      <c r="AJ7" s="1220"/>
      <c r="AK7" s="1221"/>
      <c r="AL7" s="1221"/>
      <c r="AM7" s="1221"/>
      <c r="AN7" s="1215"/>
      <c r="AO7" s="1114"/>
    </row>
    <row r="8" spans="1:41" x14ac:dyDescent="0.2">
      <c r="A8" s="1205"/>
      <c r="B8" s="1208"/>
      <c r="C8" s="1211"/>
      <c r="D8" s="295"/>
      <c r="E8" s="296"/>
      <c r="F8" s="1195" t="s">
        <v>13</v>
      </c>
      <c r="G8" s="1197" t="s">
        <v>88</v>
      </c>
      <c r="H8" s="295"/>
      <c r="I8" s="296"/>
      <c r="J8" s="1195" t="s">
        <v>13</v>
      </c>
      <c r="K8" s="1197" t="s">
        <v>88</v>
      </c>
      <c r="L8" s="295"/>
      <c r="M8" s="296"/>
      <c r="N8" s="1195" t="s">
        <v>13</v>
      </c>
      <c r="O8" s="1197" t="s">
        <v>88</v>
      </c>
      <c r="P8" s="295"/>
      <c r="Q8" s="296"/>
      <c r="R8" s="1195" t="s">
        <v>13</v>
      </c>
      <c r="S8" s="1197" t="s">
        <v>88</v>
      </c>
      <c r="T8" s="295"/>
      <c r="U8" s="296"/>
      <c r="V8" s="1195" t="s">
        <v>13</v>
      </c>
      <c r="W8" s="1197" t="s">
        <v>88</v>
      </c>
      <c r="X8" s="295"/>
      <c r="Y8" s="296"/>
      <c r="Z8" s="1195" t="s">
        <v>13</v>
      </c>
      <c r="AA8" s="1197" t="s">
        <v>88</v>
      </c>
      <c r="AB8" s="295"/>
      <c r="AC8" s="296"/>
      <c r="AD8" s="1195" t="s">
        <v>13</v>
      </c>
      <c r="AE8" s="1197" t="s">
        <v>88</v>
      </c>
      <c r="AF8" s="295"/>
      <c r="AG8" s="296"/>
      <c r="AH8" s="1195" t="s">
        <v>13</v>
      </c>
      <c r="AI8" s="1197" t="s">
        <v>88</v>
      </c>
      <c r="AJ8" s="297"/>
      <c r="AK8" s="298"/>
      <c r="AL8" s="1201" t="s">
        <v>13</v>
      </c>
      <c r="AM8" s="1193" t="s">
        <v>64</v>
      </c>
      <c r="AN8" s="1215"/>
      <c r="AO8" s="1114"/>
    </row>
    <row r="9" spans="1:41" ht="78.75" thickBot="1" x14ac:dyDescent="0.25">
      <c r="A9" s="1206"/>
      <c r="B9" s="1209"/>
      <c r="C9" s="1212"/>
      <c r="D9" s="299" t="s">
        <v>89</v>
      </c>
      <c r="E9" s="300" t="s">
        <v>89</v>
      </c>
      <c r="F9" s="1196"/>
      <c r="G9" s="1198"/>
      <c r="H9" s="299" t="s">
        <v>89</v>
      </c>
      <c r="I9" s="300" t="s">
        <v>89</v>
      </c>
      <c r="J9" s="1196"/>
      <c r="K9" s="1198"/>
      <c r="L9" s="299" t="s">
        <v>89</v>
      </c>
      <c r="M9" s="300" t="s">
        <v>89</v>
      </c>
      <c r="N9" s="1196"/>
      <c r="O9" s="1198"/>
      <c r="P9" s="299" t="s">
        <v>89</v>
      </c>
      <c r="Q9" s="300" t="s">
        <v>89</v>
      </c>
      <c r="R9" s="1196"/>
      <c r="S9" s="1198"/>
      <c r="T9" s="299" t="s">
        <v>89</v>
      </c>
      <c r="U9" s="300" t="s">
        <v>89</v>
      </c>
      <c r="V9" s="1196"/>
      <c r="W9" s="1198"/>
      <c r="X9" s="299" t="s">
        <v>89</v>
      </c>
      <c r="Y9" s="300" t="s">
        <v>89</v>
      </c>
      <c r="Z9" s="1196"/>
      <c r="AA9" s="1198"/>
      <c r="AB9" s="299" t="s">
        <v>89</v>
      </c>
      <c r="AC9" s="300" t="s">
        <v>89</v>
      </c>
      <c r="AD9" s="1196"/>
      <c r="AE9" s="1198"/>
      <c r="AF9" s="299" t="s">
        <v>89</v>
      </c>
      <c r="AG9" s="300" t="s">
        <v>89</v>
      </c>
      <c r="AH9" s="1196"/>
      <c r="AI9" s="1198"/>
      <c r="AJ9" s="299" t="s">
        <v>90</v>
      </c>
      <c r="AK9" s="300" t="s">
        <v>90</v>
      </c>
      <c r="AL9" s="1196"/>
      <c r="AM9" s="1194"/>
      <c r="AN9" s="1215"/>
      <c r="AO9" s="1114"/>
    </row>
    <row r="10" spans="1:41" s="473" customFormat="1" ht="15.75" thickBot="1" x14ac:dyDescent="0.25">
      <c r="A10" s="225"/>
      <c r="B10" s="226"/>
      <c r="C10" s="227" t="s">
        <v>81</v>
      </c>
      <c r="D10" s="167">
        <f>SZAK!D98</f>
        <v>206</v>
      </c>
      <c r="E10" s="167">
        <f>SZAK!E98</f>
        <v>330</v>
      </c>
      <c r="F10" s="167">
        <f>SZAK!F98</f>
        <v>30</v>
      </c>
      <c r="G10" s="168" t="s">
        <v>22</v>
      </c>
      <c r="H10" s="228">
        <f>SZAK!H98</f>
        <v>56</v>
      </c>
      <c r="I10" s="228">
        <f>SZAK!I98</f>
        <v>252</v>
      </c>
      <c r="J10" s="228">
        <f>SZAK!J98</f>
        <v>27</v>
      </c>
      <c r="K10" s="228" t="s">
        <v>22</v>
      </c>
      <c r="L10" s="228">
        <f>SZAK!L98</f>
        <v>98</v>
      </c>
      <c r="M10" s="228">
        <f>SZAK!M98</f>
        <v>224</v>
      </c>
      <c r="N10" s="228">
        <f>SZAK!N98</f>
        <v>22</v>
      </c>
      <c r="O10" s="228" t="s">
        <v>22</v>
      </c>
      <c r="P10" s="228">
        <f>SZAK!P98</f>
        <v>84</v>
      </c>
      <c r="Q10" s="228">
        <f>SZAK!Q98</f>
        <v>252</v>
      </c>
      <c r="R10" s="228">
        <f>SZAK!R98</f>
        <v>23</v>
      </c>
      <c r="S10" s="228" t="s">
        <v>22</v>
      </c>
      <c r="T10" s="228">
        <f>SZAK!T98</f>
        <v>140</v>
      </c>
      <c r="U10" s="228">
        <f>SZAK!U98</f>
        <v>196</v>
      </c>
      <c r="V10" s="228">
        <f>SZAK!V98</f>
        <v>24</v>
      </c>
      <c r="W10" s="228" t="s">
        <v>22</v>
      </c>
      <c r="X10" s="228">
        <f>SZAK!X98</f>
        <v>72</v>
      </c>
      <c r="Y10" s="228">
        <f>SZAK!Y98</f>
        <v>152</v>
      </c>
      <c r="Z10" s="228">
        <f>SZAK!Z98</f>
        <v>15</v>
      </c>
      <c r="AA10" s="228" t="s">
        <v>22</v>
      </c>
      <c r="AB10" s="228">
        <f>SZAK!AB98</f>
        <v>28</v>
      </c>
      <c r="AC10" s="228">
        <f>SZAK!AC98</f>
        <v>196</v>
      </c>
      <c r="AD10" s="228">
        <f>SZAK!AD98</f>
        <v>17</v>
      </c>
      <c r="AE10" s="228" t="s">
        <v>22</v>
      </c>
      <c r="AF10" s="228">
        <f>SZAK!AF98</f>
        <v>26</v>
      </c>
      <c r="AG10" s="228">
        <f>SZAK!AG98</f>
        <v>122</v>
      </c>
      <c r="AH10" s="228">
        <f>SZAK!AH98</f>
        <v>14</v>
      </c>
      <c r="AI10" s="228" t="s">
        <v>22</v>
      </c>
      <c r="AJ10" s="228">
        <f>SZAK!AJ98</f>
        <v>710</v>
      </c>
      <c r="AK10" s="228">
        <f>SZAK!AK98</f>
        <v>1724</v>
      </c>
      <c r="AL10" s="228">
        <f>SZAK!AL98</f>
        <v>172</v>
      </c>
      <c r="AM10" s="851">
        <f>SZAK!AM98</f>
        <v>2434</v>
      </c>
      <c r="AN10" s="850"/>
      <c r="AO10" s="856"/>
    </row>
    <row r="11" spans="1:41" s="477" customFormat="1" ht="15" x14ac:dyDescent="0.2">
      <c r="A11" s="267" t="s">
        <v>3</v>
      </c>
      <c r="B11" s="450"/>
      <c r="C11" s="474" t="s">
        <v>82</v>
      </c>
      <c r="D11" s="452"/>
      <c r="E11" s="452"/>
      <c r="F11" s="453"/>
      <c r="G11" s="475"/>
      <c r="H11" s="452"/>
      <c r="I11" s="452"/>
      <c r="J11" s="453"/>
      <c r="K11" s="475"/>
      <c r="L11" s="452"/>
      <c r="M11" s="452"/>
      <c r="N11" s="453"/>
      <c r="O11" s="475"/>
      <c r="P11" s="452"/>
      <c r="Q11" s="452"/>
      <c r="R11" s="453"/>
      <c r="S11" s="476"/>
      <c r="T11" s="452"/>
      <c r="U11" s="452"/>
      <c r="V11" s="453"/>
      <c r="W11" s="475"/>
      <c r="X11" s="452"/>
      <c r="Y11" s="452"/>
      <c r="Z11" s="453"/>
      <c r="AA11" s="475"/>
      <c r="AB11" s="452"/>
      <c r="AC11" s="452"/>
      <c r="AD11" s="453"/>
      <c r="AE11" s="475"/>
      <c r="AF11" s="452"/>
      <c r="AG11" s="452"/>
      <c r="AH11" s="453"/>
      <c r="AI11" s="475"/>
      <c r="AJ11" s="456"/>
      <c r="AK11" s="456"/>
      <c r="AL11" s="456"/>
      <c r="AM11" s="457"/>
      <c r="AN11" s="850"/>
      <c r="AO11" s="856"/>
    </row>
    <row r="12" spans="1:41" x14ac:dyDescent="0.2">
      <c r="A12" s="943" t="s">
        <v>556</v>
      </c>
      <c r="B12" s="115" t="s">
        <v>48</v>
      </c>
      <c r="C12" s="949" t="s">
        <v>557</v>
      </c>
      <c r="D12" s="172"/>
      <c r="E12" s="249"/>
      <c r="F12" s="307"/>
      <c r="G12" s="308"/>
      <c r="H12" s="172">
        <v>28</v>
      </c>
      <c r="I12" s="1073">
        <v>28</v>
      </c>
      <c r="J12" s="307">
        <v>2</v>
      </c>
      <c r="K12" s="308" t="s">
        <v>66</v>
      </c>
      <c r="L12" s="172"/>
      <c r="M12" s="249"/>
      <c r="N12" s="307"/>
      <c r="O12" s="308"/>
      <c r="P12" s="172"/>
      <c r="Q12" s="249"/>
      <c r="R12" s="307"/>
      <c r="S12" s="308"/>
      <c r="T12" s="172"/>
      <c r="U12" s="249"/>
      <c r="V12" s="307"/>
      <c r="W12" s="308"/>
      <c r="X12" s="172"/>
      <c r="Y12" s="249"/>
      <c r="Z12" s="307"/>
      <c r="AA12" s="308"/>
      <c r="AB12" s="172"/>
      <c r="AC12" s="249"/>
      <c r="AD12" s="307"/>
      <c r="AE12" s="308"/>
      <c r="AF12" s="172"/>
      <c r="AG12" s="249"/>
      <c r="AH12" s="307"/>
      <c r="AI12" s="308"/>
      <c r="AJ12" s="122">
        <f>SUM(D12,H12,L12,P12,T12,X12,AB12,AF12)</f>
        <v>28</v>
      </c>
      <c r="AK12" s="251">
        <f>SUM(E12,I12,M12,Q12,U12,Y12,AC12,AG12)</f>
        <v>28</v>
      </c>
      <c r="AL12" s="122">
        <f>SUM(F12,J12,N12,R12,V12,Z12,AD12,AH12)</f>
        <v>2</v>
      </c>
      <c r="AM12" s="852">
        <f>SUM(AJ12,AK12)</f>
        <v>56</v>
      </c>
      <c r="AN12" s="984" t="s">
        <v>688</v>
      </c>
      <c r="AO12" s="829" t="s">
        <v>545</v>
      </c>
    </row>
    <row r="13" spans="1:41" x14ac:dyDescent="0.2">
      <c r="A13" s="986" t="s">
        <v>564</v>
      </c>
      <c r="B13" s="115" t="s">
        <v>48</v>
      </c>
      <c r="C13" s="953" t="s">
        <v>562</v>
      </c>
      <c r="D13" s="172"/>
      <c r="E13" s="249"/>
      <c r="F13" s="307"/>
      <c r="G13" s="308"/>
      <c r="H13" s="124"/>
      <c r="I13" s="124"/>
      <c r="J13" s="307"/>
      <c r="K13" s="310"/>
      <c r="L13" s="249"/>
      <c r="M13" s="249"/>
      <c r="N13" s="307"/>
      <c r="O13" s="308"/>
      <c r="P13" s="172"/>
      <c r="Q13" s="249"/>
      <c r="R13" s="307"/>
      <c r="S13" s="308"/>
      <c r="T13" s="172">
        <v>28</v>
      </c>
      <c r="U13" s="249">
        <v>14</v>
      </c>
      <c r="V13" s="311">
        <v>4</v>
      </c>
      <c r="W13" s="176" t="s">
        <v>66</v>
      </c>
      <c r="X13" s="172"/>
      <c r="Y13" s="249"/>
      <c r="Z13" s="307"/>
      <c r="AA13" s="308"/>
      <c r="AB13" s="172"/>
      <c r="AC13" s="249"/>
      <c r="AD13" s="307"/>
      <c r="AE13" s="308"/>
      <c r="AF13" s="172"/>
      <c r="AG13" s="249"/>
      <c r="AH13" s="307"/>
      <c r="AI13" s="308"/>
      <c r="AJ13" s="122">
        <f t="shared" ref="AJ13:AJ26" si="0">SUM(D13,H13,L13,P13,T13,X13,AB13,AF13)</f>
        <v>28</v>
      </c>
      <c r="AK13" s="251">
        <f t="shared" ref="AK13:AK26" si="1">SUM(E13,I13,M13,Q13,U13,Y13,AC13,AG13)</f>
        <v>14</v>
      </c>
      <c r="AL13" s="122">
        <f t="shared" ref="AL13:AL26" si="2">SUM(F13,J13,N13,R13,V13,Z13,AD13,AH13)</f>
        <v>4</v>
      </c>
      <c r="AM13" s="852">
        <f t="shared" ref="AM13:AM26" si="3">SUM(AJ13,AK13)</f>
        <v>42</v>
      </c>
      <c r="AN13" s="984" t="s">
        <v>688</v>
      </c>
      <c r="AO13" s="829" t="s">
        <v>371</v>
      </c>
    </row>
    <row r="14" spans="1:41" x14ac:dyDescent="0.2">
      <c r="A14" s="986" t="s">
        <v>583</v>
      </c>
      <c r="B14" s="115" t="s">
        <v>48</v>
      </c>
      <c r="C14" s="953" t="s">
        <v>246</v>
      </c>
      <c r="D14" s="172"/>
      <c r="E14" s="249"/>
      <c r="F14" s="307"/>
      <c r="G14" s="308"/>
      <c r="H14" s="172"/>
      <c r="I14" s="249"/>
      <c r="J14" s="307"/>
      <c r="K14" s="310"/>
      <c r="L14" s="249"/>
      <c r="M14" s="249"/>
      <c r="N14" s="307"/>
      <c r="O14" s="308"/>
      <c r="P14" s="147">
        <v>14</v>
      </c>
      <c r="Q14" s="147">
        <v>14</v>
      </c>
      <c r="R14" s="147">
        <v>2</v>
      </c>
      <c r="S14" s="308" t="s">
        <v>66</v>
      </c>
      <c r="T14" s="172"/>
      <c r="U14" s="249"/>
      <c r="V14" s="307"/>
      <c r="W14" s="176"/>
      <c r="X14" s="172"/>
      <c r="Y14" s="249"/>
      <c r="Z14" s="307"/>
      <c r="AA14" s="308"/>
      <c r="AB14" s="172"/>
      <c r="AC14" s="249"/>
      <c r="AD14" s="307"/>
      <c r="AE14" s="308"/>
      <c r="AF14" s="172"/>
      <c r="AG14" s="249"/>
      <c r="AH14" s="307"/>
      <c r="AI14" s="308"/>
      <c r="AJ14" s="122">
        <f>SUM(D14,H14,L14,P14,X14,AB14,AF14)</f>
        <v>14</v>
      </c>
      <c r="AK14" s="251">
        <f>SUM(E14,I14,M14,Q14,Y14,AC14,AG14)</f>
        <v>14</v>
      </c>
      <c r="AL14" s="122">
        <f>SUM(F14,J14,N14,R14,Z14,AD14,AH14)</f>
        <v>2</v>
      </c>
      <c r="AM14" s="852">
        <f t="shared" si="3"/>
        <v>28</v>
      </c>
      <c r="AN14" s="984" t="s">
        <v>688</v>
      </c>
      <c r="AO14" s="829" t="s">
        <v>371</v>
      </c>
    </row>
    <row r="15" spans="1:41" x14ac:dyDescent="0.2">
      <c r="A15" s="986" t="s">
        <v>140</v>
      </c>
      <c r="B15" s="115" t="s">
        <v>48</v>
      </c>
      <c r="C15" s="953" t="s">
        <v>141</v>
      </c>
      <c r="D15" s="172"/>
      <c r="E15" s="249"/>
      <c r="F15" s="307"/>
      <c r="G15" s="308"/>
      <c r="H15" s="172"/>
      <c r="I15" s="249"/>
      <c r="J15" s="307"/>
      <c r="K15" s="310"/>
      <c r="L15" s="249"/>
      <c r="M15" s="249"/>
      <c r="N15" s="307"/>
      <c r="O15" s="308"/>
      <c r="P15" s="172"/>
      <c r="Q15" s="249"/>
      <c r="R15" s="307"/>
      <c r="S15" s="308"/>
      <c r="T15" s="172"/>
      <c r="U15" s="249"/>
      <c r="V15" s="311"/>
      <c r="W15" s="176"/>
      <c r="X15" s="172"/>
      <c r="Y15" s="249"/>
      <c r="Z15" s="307"/>
      <c r="AA15" s="308"/>
      <c r="AB15" s="172">
        <v>28</v>
      </c>
      <c r="AC15" s="249">
        <v>28</v>
      </c>
      <c r="AD15" s="307">
        <v>4</v>
      </c>
      <c r="AE15" s="308" t="s">
        <v>242</v>
      </c>
      <c r="AF15" s="172"/>
      <c r="AG15" s="249"/>
      <c r="AH15" s="307"/>
      <c r="AI15" s="308"/>
      <c r="AJ15" s="122">
        <f t="shared" si="0"/>
        <v>28</v>
      </c>
      <c r="AK15" s="251">
        <f t="shared" si="1"/>
        <v>28</v>
      </c>
      <c r="AL15" s="122">
        <f t="shared" si="2"/>
        <v>4</v>
      </c>
      <c r="AM15" s="852">
        <f t="shared" si="3"/>
        <v>56</v>
      </c>
      <c r="AN15" s="984" t="s">
        <v>688</v>
      </c>
      <c r="AO15" s="829" t="s">
        <v>546</v>
      </c>
    </row>
    <row r="16" spans="1:41" x14ac:dyDescent="0.2">
      <c r="A16" s="986" t="s">
        <v>142</v>
      </c>
      <c r="B16" s="115" t="s">
        <v>48</v>
      </c>
      <c r="C16" s="953" t="s">
        <v>143</v>
      </c>
      <c r="D16" s="172"/>
      <c r="E16" s="249"/>
      <c r="F16" s="307"/>
      <c r="G16" s="308"/>
      <c r="H16" s="172"/>
      <c r="I16" s="249"/>
      <c r="J16" s="307"/>
      <c r="K16" s="310"/>
      <c r="L16" s="249"/>
      <c r="M16" s="249"/>
      <c r="N16" s="307"/>
      <c r="O16" s="308"/>
      <c r="P16" s="172"/>
      <c r="Q16" s="249"/>
      <c r="R16" s="307"/>
      <c r="S16" s="308"/>
      <c r="T16" s="172"/>
      <c r="U16" s="249"/>
      <c r="V16" s="311"/>
      <c r="W16" s="176"/>
      <c r="X16" s="172"/>
      <c r="Y16" s="249"/>
      <c r="Z16" s="307"/>
      <c r="AA16" s="308"/>
      <c r="AB16" s="172"/>
      <c r="AC16" s="249"/>
      <c r="AD16" s="307"/>
      <c r="AE16" s="308"/>
      <c r="AF16" s="172">
        <v>40</v>
      </c>
      <c r="AG16" s="249">
        <v>40</v>
      </c>
      <c r="AH16" s="307">
        <v>8</v>
      </c>
      <c r="AI16" s="308" t="s">
        <v>268</v>
      </c>
      <c r="AJ16" s="122">
        <f t="shared" si="0"/>
        <v>40</v>
      </c>
      <c r="AK16" s="251">
        <f t="shared" si="1"/>
        <v>40</v>
      </c>
      <c r="AL16" s="122">
        <f t="shared" si="2"/>
        <v>8</v>
      </c>
      <c r="AM16" s="852">
        <f t="shared" si="3"/>
        <v>80</v>
      </c>
      <c r="AN16" s="984" t="s">
        <v>688</v>
      </c>
      <c r="AO16" s="829" t="s">
        <v>546</v>
      </c>
    </row>
    <row r="17" spans="1:41" x14ac:dyDescent="0.2">
      <c r="A17" s="986" t="s">
        <v>563</v>
      </c>
      <c r="B17" s="115" t="s">
        <v>48</v>
      </c>
      <c r="C17" s="953" t="s">
        <v>252</v>
      </c>
      <c r="D17" s="172"/>
      <c r="E17" s="249"/>
      <c r="F17" s="307"/>
      <c r="G17" s="308"/>
      <c r="H17" s="172"/>
      <c r="I17" s="249"/>
      <c r="J17" s="307"/>
      <c r="K17" s="310"/>
      <c r="L17" s="249">
        <v>28</v>
      </c>
      <c r="M17" s="752">
        <v>28</v>
      </c>
      <c r="N17" s="751">
        <v>4</v>
      </c>
      <c r="O17" s="308" t="s">
        <v>242</v>
      </c>
      <c r="P17" s="172"/>
      <c r="Q17" s="249"/>
      <c r="R17" s="307"/>
      <c r="S17" s="308"/>
      <c r="T17" s="172"/>
      <c r="U17" s="249"/>
      <c r="V17" s="307"/>
      <c r="W17" s="308"/>
      <c r="X17" s="172"/>
      <c r="Y17" s="249"/>
      <c r="Z17" s="307"/>
      <c r="AA17" s="308"/>
      <c r="AB17" s="172"/>
      <c r="AC17" s="249"/>
      <c r="AD17" s="307"/>
      <c r="AE17" s="308"/>
      <c r="AF17" s="172"/>
      <c r="AG17" s="249"/>
      <c r="AH17" s="307"/>
      <c r="AI17" s="308"/>
      <c r="AJ17" s="122">
        <f t="shared" si="0"/>
        <v>28</v>
      </c>
      <c r="AK17" s="251">
        <f>SUM(E17,I17,M17,Q17,U17,Y17,AC17,AG17)</f>
        <v>28</v>
      </c>
      <c r="AL17" s="122">
        <f>SUM(F17,J17,N17,R17,V17,Z17,AD17,AH17)</f>
        <v>4</v>
      </c>
      <c r="AM17" s="852">
        <f t="shared" si="3"/>
        <v>56</v>
      </c>
      <c r="AN17" s="984" t="s">
        <v>688</v>
      </c>
      <c r="AO17" s="829" t="s">
        <v>367</v>
      </c>
    </row>
    <row r="18" spans="1:41" x14ac:dyDescent="0.2">
      <c r="A18" s="966" t="s">
        <v>565</v>
      </c>
      <c r="B18" s="472" t="s">
        <v>48</v>
      </c>
      <c r="C18" s="985" t="s">
        <v>172</v>
      </c>
      <c r="D18" s="172"/>
      <c r="E18" s="249"/>
      <c r="F18" s="307"/>
      <c r="G18" s="308"/>
      <c r="H18" s="172"/>
      <c r="I18" s="249"/>
      <c r="J18" s="307"/>
      <c r="K18" s="310"/>
      <c r="L18" s="249"/>
      <c r="M18" s="249"/>
      <c r="N18" s="307"/>
      <c r="O18" s="308"/>
      <c r="P18" s="172"/>
      <c r="Q18" s="249"/>
      <c r="R18" s="307"/>
      <c r="S18" s="308"/>
      <c r="T18" s="172"/>
      <c r="U18" s="249"/>
      <c r="V18" s="307"/>
      <c r="W18" s="308"/>
      <c r="X18" s="172"/>
      <c r="Y18" s="249"/>
      <c r="Z18" s="307"/>
      <c r="AA18" s="308"/>
      <c r="AB18" s="172">
        <v>28</v>
      </c>
      <c r="AC18" s="249">
        <v>28</v>
      </c>
      <c r="AD18" s="307">
        <v>4</v>
      </c>
      <c r="AE18" s="308" t="s">
        <v>1</v>
      </c>
      <c r="AF18" s="172"/>
      <c r="AG18" s="249"/>
      <c r="AH18" s="307"/>
      <c r="AI18" s="308"/>
      <c r="AJ18" s="122">
        <f t="shared" si="0"/>
        <v>28</v>
      </c>
      <c r="AK18" s="251">
        <f t="shared" si="1"/>
        <v>28</v>
      </c>
      <c r="AL18" s="122">
        <f t="shared" si="2"/>
        <v>4</v>
      </c>
      <c r="AM18" s="852">
        <f t="shared" si="3"/>
        <v>56</v>
      </c>
      <c r="AN18" s="984" t="s">
        <v>688</v>
      </c>
      <c r="AO18" s="829" t="s">
        <v>371</v>
      </c>
    </row>
    <row r="19" spans="1:41" x14ac:dyDescent="0.2">
      <c r="A19" s="987" t="s">
        <v>585</v>
      </c>
      <c r="B19" s="115" t="s">
        <v>48</v>
      </c>
      <c r="C19" s="974" t="s">
        <v>243</v>
      </c>
      <c r="D19" s="172"/>
      <c r="E19" s="249"/>
      <c r="F19" s="307"/>
      <c r="G19" s="308"/>
      <c r="H19" s="172"/>
      <c r="I19" s="249"/>
      <c r="J19" s="307"/>
      <c r="K19" s="310"/>
      <c r="L19" s="172"/>
      <c r="M19" s="249"/>
      <c r="N19" s="307"/>
      <c r="O19" s="310"/>
      <c r="P19" s="172"/>
      <c r="Q19" s="249"/>
      <c r="R19" s="307"/>
      <c r="S19" s="308"/>
      <c r="T19" s="172">
        <v>14</v>
      </c>
      <c r="U19" s="249">
        <v>28</v>
      </c>
      <c r="V19" s="307">
        <v>3</v>
      </c>
      <c r="W19" s="308" t="s">
        <v>66</v>
      </c>
      <c r="X19" s="172"/>
      <c r="Y19" s="249"/>
      <c r="Z19" s="307"/>
      <c r="AA19" s="308"/>
      <c r="AB19" s="172"/>
      <c r="AC19" s="249"/>
      <c r="AD19" s="307"/>
      <c r="AE19" s="308"/>
      <c r="AF19" s="172"/>
      <c r="AG19" s="249"/>
      <c r="AH19" s="307"/>
      <c r="AI19" s="308"/>
      <c r="AJ19" s="122">
        <f>SUM(D19,H19,L19,P19,T19,X19,AB19,AF19)</f>
        <v>14</v>
      </c>
      <c r="AK19" s="251">
        <f t="shared" si="1"/>
        <v>28</v>
      </c>
      <c r="AL19" s="122">
        <f t="shared" si="2"/>
        <v>3</v>
      </c>
      <c r="AM19" s="852">
        <f t="shared" si="3"/>
        <v>42</v>
      </c>
      <c r="AN19" s="988" t="s">
        <v>689</v>
      </c>
      <c r="AO19" s="829" t="s">
        <v>381</v>
      </c>
    </row>
    <row r="20" spans="1:41" x14ac:dyDescent="0.2">
      <c r="A20" s="1016" t="s">
        <v>584</v>
      </c>
      <c r="B20" s="472" t="s">
        <v>48</v>
      </c>
      <c r="C20" s="1060" t="s">
        <v>103</v>
      </c>
      <c r="D20" s="172"/>
      <c r="E20" s="249"/>
      <c r="F20" s="307"/>
      <c r="G20" s="308"/>
      <c r="H20" s="172"/>
      <c r="I20" s="249"/>
      <c r="J20" s="307"/>
      <c r="K20" s="310"/>
      <c r="L20" s="249"/>
      <c r="M20" s="249"/>
      <c r="N20" s="307"/>
      <c r="O20" s="308"/>
      <c r="P20" s="172"/>
      <c r="Q20" s="249"/>
      <c r="R20" s="307"/>
      <c r="S20" s="308"/>
      <c r="T20" s="172"/>
      <c r="U20" s="249"/>
      <c r="V20" s="307"/>
      <c r="W20" s="308"/>
      <c r="X20" s="744">
        <v>28</v>
      </c>
      <c r="Y20" s="745">
        <v>42</v>
      </c>
      <c r="Z20" s="307">
        <v>5</v>
      </c>
      <c r="AA20" s="171" t="s">
        <v>242</v>
      </c>
      <c r="AF20" s="172"/>
      <c r="AG20" s="249"/>
      <c r="AH20" s="307"/>
      <c r="AI20" s="171"/>
      <c r="AJ20" s="444">
        <f>SUM(D20,H20,L19,P20,T19,X20,AB20,AF20)</f>
        <v>42</v>
      </c>
      <c r="AK20" s="251">
        <f>SUM(E20,I20,M20,Q20,U20,Y20,AG20)</f>
        <v>42</v>
      </c>
      <c r="AL20" s="122">
        <f>SUM(F20,J20,N20,R20,V20,Z20,AH20)</f>
        <v>5</v>
      </c>
      <c r="AM20" s="852">
        <f t="shared" si="3"/>
        <v>84</v>
      </c>
      <c r="AN20" s="984" t="s">
        <v>688</v>
      </c>
      <c r="AO20" s="1057" t="s">
        <v>371</v>
      </c>
    </row>
    <row r="21" spans="1:41" x14ac:dyDescent="0.2">
      <c r="A21" s="947" t="s">
        <v>44</v>
      </c>
      <c r="B21" s="472" t="s">
        <v>48</v>
      </c>
      <c r="C21" s="956" t="s">
        <v>56</v>
      </c>
      <c r="D21" s="124"/>
      <c r="E21" s="124"/>
      <c r="F21" s="120"/>
      <c r="G21" s="308"/>
      <c r="H21" s="172"/>
      <c r="I21" s="124"/>
      <c r="J21" s="120"/>
      <c r="K21" s="121"/>
      <c r="L21" s="124"/>
      <c r="M21" s="124"/>
      <c r="N21" s="120"/>
      <c r="O21" s="176"/>
      <c r="P21" s="172"/>
      <c r="Q21" s="124"/>
      <c r="R21" s="120"/>
      <c r="S21" s="121"/>
      <c r="T21" s="124"/>
      <c r="U21" s="124"/>
      <c r="V21" s="449"/>
      <c r="W21" s="187"/>
      <c r="X21" s="138">
        <v>14</v>
      </c>
      <c r="Y21" s="124">
        <v>42</v>
      </c>
      <c r="Z21" s="178">
        <v>4</v>
      </c>
      <c r="AA21" s="187" t="s">
        <v>242</v>
      </c>
      <c r="AB21" s="138"/>
      <c r="AC21" s="124"/>
      <c r="AD21" s="178"/>
      <c r="AE21" s="187"/>
      <c r="AF21" s="138"/>
      <c r="AG21" s="124"/>
      <c r="AH21" s="178"/>
      <c r="AI21" s="175"/>
      <c r="AJ21" s="313">
        <f t="shared" si="0"/>
        <v>14</v>
      </c>
      <c r="AK21" s="314">
        <f t="shared" si="1"/>
        <v>42</v>
      </c>
      <c r="AL21" s="313">
        <f t="shared" si="2"/>
        <v>4</v>
      </c>
      <c r="AM21" s="852">
        <f t="shared" si="3"/>
        <v>56</v>
      </c>
      <c r="AN21" s="984" t="s">
        <v>688</v>
      </c>
      <c r="AO21" s="829" t="s">
        <v>371</v>
      </c>
    </row>
    <row r="22" spans="1:41" x14ac:dyDescent="0.2">
      <c r="A22" s="947" t="s">
        <v>42</v>
      </c>
      <c r="B22" s="472" t="s">
        <v>48</v>
      </c>
      <c r="C22" s="956" t="s">
        <v>43</v>
      </c>
      <c r="D22" s="124"/>
      <c r="E22" s="124"/>
      <c r="F22" s="120"/>
      <c r="G22" s="308"/>
      <c r="H22" s="172"/>
      <c r="I22" s="124"/>
      <c r="J22" s="120"/>
      <c r="K22" s="121"/>
      <c r="L22" s="124"/>
      <c r="M22" s="124"/>
      <c r="N22" s="120"/>
      <c r="O22" s="176"/>
      <c r="P22" s="172"/>
      <c r="Q22" s="124"/>
      <c r="R22" s="120"/>
      <c r="S22" s="121"/>
      <c r="T22" s="124"/>
      <c r="U22" s="124"/>
      <c r="V22" s="178"/>
      <c r="W22" s="179"/>
      <c r="X22" s="124"/>
      <c r="Y22" s="124"/>
      <c r="Z22" s="120"/>
      <c r="AA22" s="187"/>
      <c r="AB22" s="138">
        <v>28</v>
      </c>
      <c r="AC22" s="124">
        <v>56</v>
      </c>
      <c r="AD22" s="120">
        <v>6</v>
      </c>
      <c r="AE22" s="121" t="s">
        <v>102</v>
      </c>
      <c r="AF22" s="124"/>
      <c r="AG22" s="124"/>
      <c r="AH22" s="120"/>
      <c r="AI22" s="121"/>
      <c r="AJ22" s="122">
        <f t="shared" si="0"/>
        <v>28</v>
      </c>
      <c r="AK22" s="251">
        <f t="shared" si="1"/>
        <v>56</v>
      </c>
      <c r="AL22" s="122">
        <f t="shared" si="2"/>
        <v>6</v>
      </c>
      <c r="AM22" s="852">
        <f t="shared" si="3"/>
        <v>84</v>
      </c>
      <c r="AN22" s="984" t="s">
        <v>688</v>
      </c>
      <c r="AO22" s="829" t="s">
        <v>371</v>
      </c>
    </row>
    <row r="23" spans="1:41" x14ac:dyDescent="0.2">
      <c r="A23" s="947" t="s">
        <v>57</v>
      </c>
      <c r="B23" s="472" t="s">
        <v>48</v>
      </c>
      <c r="C23" s="949" t="s">
        <v>45</v>
      </c>
      <c r="D23" s="124"/>
      <c r="E23" s="124"/>
      <c r="F23" s="120"/>
      <c r="G23" s="308"/>
      <c r="H23" s="172"/>
      <c r="I23" s="124"/>
      <c r="J23" s="120"/>
      <c r="K23" s="121"/>
      <c r="L23" s="124"/>
      <c r="M23" s="124"/>
      <c r="N23" s="120"/>
      <c r="O23" s="176"/>
      <c r="P23" s="172"/>
      <c r="Q23" s="124"/>
      <c r="R23" s="120"/>
      <c r="S23" s="121"/>
      <c r="T23" s="124"/>
      <c r="U23" s="124"/>
      <c r="V23" s="178"/>
      <c r="W23" s="179"/>
      <c r="X23" s="124"/>
      <c r="Y23" s="124"/>
      <c r="Z23" s="120"/>
      <c r="AA23" s="121"/>
      <c r="AB23" s="124"/>
      <c r="AC23" s="124"/>
      <c r="AD23" s="120"/>
      <c r="AE23" s="121"/>
      <c r="AF23" s="124">
        <v>20</v>
      </c>
      <c r="AG23" s="124">
        <v>20</v>
      </c>
      <c r="AH23" s="120">
        <v>3</v>
      </c>
      <c r="AI23" s="121" t="s">
        <v>268</v>
      </c>
      <c r="AJ23" s="122">
        <f t="shared" si="0"/>
        <v>20</v>
      </c>
      <c r="AK23" s="251">
        <f t="shared" si="1"/>
        <v>20</v>
      </c>
      <c r="AL23" s="122">
        <f t="shared" si="2"/>
        <v>3</v>
      </c>
      <c r="AM23" s="852">
        <f t="shared" si="3"/>
        <v>40</v>
      </c>
      <c r="AN23" s="984" t="s">
        <v>688</v>
      </c>
      <c r="AO23" s="829" t="s">
        <v>371</v>
      </c>
    </row>
    <row r="24" spans="1:41" s="2" customFormat="1" x14ac:dyDescent="0.2">
      <c r="A24" s="978" t="s">
        <v>594</v>
      </c>
      <c r="B24" s="115" t="s">
        <v>48</v>
      </c>
      <c r="C24" s="976" t="s">
        <v>593</v>
      </c>
      <c r="D24" s="738"/>
      <c r="E24" s="739"/>
      <c r="F24" s="740"/>
      <c r="G24" s="741"/>
      <c r="H24" s="739"/>
      <c r="I24" s="739"/>
      <c r="J24" s="740"/>
      <c r="K24" s="742"/>
      <c r="L24" s="738"/>
      <c r="M24" s="739">
        <v>28</v>
      </c>
      <c r="N24" s="740">
        <v>2</v>
      </c>
      <c r="O24" s="741" t="s">
        <v>67</v>
      </c>
      <c r="P24" s="739"/>
      <c r="Q24" s="739"/>
      <c r="R24" s="740"/>
      <c r="S24" s="742"/>
      <c r="T24" s="738"/>
      <c r="U24" s="739"/>
      <c r="V24" s="740"/>
      <c r="W24" s="742"/>
      <c r="X24" s="738"/>
      <c r="Y24" s="739"/>
      <c r="Z24" s="740"/>
      <c r="AA24" s="742"/>
      <c r="AB24" s="738"/>
      <c r="AC24" s="739"/>
      <c r="AD24" s="740"/>
      <c r="AE24" s="742"/>
      <c r="AF24" s="738"/>
      <c r="AG24" s="739"/>
      <c r="AH24" s="740"/>
      <c r="AI24" s="742"/>
      <c r="AJ24" s="743">
        <f t="shared" ref="AJ24:AL24" si="4">SUM(D24,H24,P24,T24,X24,AB24,AF24,L24)</f>
        <v>0</v>
      </c>
      <c r="AK24" s="247">
        <f t="shared" si="4"/>
        <v>28</v>
      </c>
      <c r="AL24" s="247">
        <f t="shared" si="4"/>
        <v>2</v>
      </c>
      <c r="AM24" s="248">
        <f t="shared" si="3"/>
        <v>28</v>
      </c>
      <c r="AN24" s="984" t="s">
        <v>688</v>
      </c>
      <c r="AO24" s="866" t="s">
        <v>367</v>
      </c>
    </row>
    <row r="25" spans="1:41" x14ac:dyDescent="0.2">
      <c r="A25" s="947" t="s">
        <v>571</v>
      </c>
      <c r="B25" s="115" t="s">
        <v>48</v>
      </c>
      <c r="C25" s="949" t="s">
        <v>574</v>
      </c>
      <c r="D25" s="124"/>
      <c r="E25" s="124"/>
      <c r="F25" s="120"/>
      <c r="G25" s="308"/>
      <c r="H25" s="172"/>
      <c r="I25" s="124"/>
      <c r="J25" s="120"/>
      <c r="K25" s="121"/>
      <c r="L25" s="124"/>
      <c r="M25" s="124"/>
      <c r="N25" s="120"/>
      <c r="O25" s="176"/>
      <c r="P25" s="172"/>
      <c r="Q25" s="124"/>
      <c r="R25" s="120"/>
      <c r="S25" s="121"/>
      <c r="T25" s="124"/>
      <c r="U25" s="124"/>
      <c r="V25" s="178"/>
      <c r="W25" s="179"/>
      <c r="X25" s="124"/>
      <c r="Y25" s="124">
        <v>28</v>
      </c>
      <c r="Z25" s="120">
        <v>2</v>
      </c>
      <c r="AA25" s="121" t="s">
        <v>67</v>
      </c>
      <c r="AB25" s="124"/>
      <c r="AC25" s="124"/>
      <c r="AD25" s="120"/>
      <c r="AE25" s="121"/>
      <c r="AF25" s="124"/>
      <c r="AG25" s="124"/>
      <c r="AH25" s="120"/>
      <c r="AI25" s="121"/>
      <c r="AJ25" s="234">
        <f t="shared" ref="AJ25" si="5">SUM(D25,H25,L25,P25,T25,X25,AB25,AF25)</f>
        <v>0</v>
      </c>
      <c r="AK25" s="162">
        <f t="shared" ref="AK25" si="6">SUM(E25,I25,M25,Q25,U25,Y25,AC25,AG25)</f>
        <v>28</v>
      </c>
      <c r="AL25" s="234">
        <f t="shared" ref="AL25" si="7">SUM(F25,J25,N25,R25,V25,Z25,AD25,AH25)</f>
        <v>2</v>
      </c>
      <c r="AM25" s="852">
        <f t="shared" ref="AM25" si="8">SUM(AJ25,AK25)</f>
        <v>28</v>
      </c>
      <c r="AN25" s="988" t="s">
        <v>718</v>
      </c>
      <c r="AO25" s="829" t="s">
        <v>575</v>
      </c>
    </row>
    <row r="26" spans="1:41" x14ac:dyDescent="0.2">
      <c r="A26" s="944" t="s">
        <v>572</v>
      </c>
      <c r="B26" s="115" t="s">
        <v>48</v>
      </c>
      <c r="C26" s="949" t="s">
        <v>573</v>
      </c>
      <c r="D26" s="124"/>
      <c r="E26" s="124"/>
      <c r="F26" s="120"/>
      <c r="G26" s="308"/>
      <c r="H26" s="172"/>
      <c r="I26" s="124"/>
      <c r="J26" s="120"/>
      <c r="K26" s="121"/>
      <c r="L26" s="124"/>
      <c r="M26" s="124"/>
      <c r="N26" s="120"/>
      <c r="O26" s="176"/>
      <c r="P26" s="172"/>
      <c r="Q26" s="124"/>
      <c r="R26" s="120"/>
      <c r="S26" s="121"/>
      <c r="T26" s="124"/>
      <c r="U26" s="124"/>
      <c r="V26" s="178"/>
      <c r="W26" s="179"/>
      <c r="X26" s="124"/>
      <c r="Y26" s="124"/>
      <c r="Z26" s="120"/>
      <c r="AA26" s="121"/>
      <c r="AB26" s="124"/>
      <c r="AC26" s="124"/>
      <c r="AD26" s="120"/>
      <c r="AE26" s="121"/>
      <c r="AF26" s="124"/>
      <c r="AG26" s="124">
        <v>20</v>
      </c>
      <c r="AH26" s="120">
        <v>2</v>
      </c>
      <c r="AI26" s="121" t="s">
        <v>67</v>
      </c>
      <c r="AJ26" s="122">
        <f t="shared" si="0"/>
        <v>0</v>
      </c>
      <c r="AK26" s="251">
        <f t="shared" si="1"/>
        <v>20</v>
      </c>
      <c r="AL26" s="122">
        <f t="shared" si="2"/>
        <v>2</v>
      </c>
      <c r="AM26" s="852">
        <f t="shared" si="3"/>
        <v>20</v>
      </c>
      <c r="AN26" s="984" t="s">
        <v>688</v>
      </c>
      <c r="AO26" s="829" t="s">
        <v>367</v>
      </c>
    </row>
    <row r="27" spans="1:41" s="477" customFormat="1" ht="15.75" thickBot="1" x14ac:dyDescent="0.25">
      <c r="A27" s="253"/>
      <c r="B27" s="478"/>
      <c r="C27" s="479" t="s">
        <v>83</v>
      </c>
      <c r="D27" s="480">
        <f>SUM(D12:D26)</f>
        <v>0</v>
      </c>
      <c r="E27" s="481">
        <f>SUM(E12:E26)</f>
        <v>0</v>
      </c>
      <c r="F27" s="481">
        <f>SUM(F12:F26)</f>
        <v>0</v>
      </c>
      <c r="G27" s="482" t="s">
        <v>22</v>
      </c>
      <c r="H27" s="480">
        <f>SUM(H12:H26)</f>
        <v>28</v>
      </c>
      <c r="I27" s="481">
        <f>SUM(I12:I26)</f>
        <v>28</v>
      </c>
      <c r="J27" s="481">
        <f>SUM(J12:J26)</f>
        <v>2</v>
      </c>
      <c r="K27" s="482" t="s">
        <v>22</v>
      </c>
      <c r="L27" s="481">
        <f>SUM(L12:L26)</f>
        <v>28</v>
      </c>
      <c r="M27" s="481">
        <f>SUM(M12:M26)</f>
        <v>56</v>
      </c>
      <c r="N27" s="481">
        <f>SUM(N12:N26)</f>
        <v>6</v>
      </c>
      <c r="O27" s="482" t="s">
        <v>22</v>
      </c>
      <c r="P27" s="480">
        <f>SUM(P12:P26)</f>
        <v>14</v>
      </c>
      <c r="Q27" s="481">
        <f>SUM(Q12:Q26)</f>
        <v>14</v>
      </c>
      <c r="R27" s="481">
        <f>SUM(R12:R26)</f>
        <v>2</v>
      </c>
      <c r="S27" s="482" t="s">
        <v>22</v>
      </c>
      <c r="T27" s="480">
        <f>SUM(T12:T26)</f>
        <v>42</v>
      </c>
      <c r="U27" s="481">
        <f>SUM(U12:U26)</f>
        <v>42</v>
      </c>
      <c r="V27" s="481">
        <f>SUM(V12:V26)</f>
        <v>7</v>
      </c>
      <c r="W27" s="482" t="s">
        <v>22</v>
      </c>
      <c r="X27" s="480">
        <f>SUM(X12:X26)</f>
        <v>42</v>
      </c>
      <c r="Y27" s="481">
        <f>SUM(Y12:Y26)</f>
        <v>112</v>
      </c>
      <c r="Z27" s="481">
        <f>SUM(Z12:Z26)</f>
        <v>11</v>
      </c>
      <c r="AA27" s="482" t="s">
        <v>22</v>
      </c>
      <c r="AB27" s="480">
        <f>SUM(AB12:AB26)</f>
        <v>84</v>
      </c>
      <c r="AC27" s="481">
        <f>SUM(AC12:AC26)</f>
        <v>112</v>
      </c>
      <c r="AD27" s="481">
        <f>SUM(AD12:AD26)</f>
        <v>14</v>
      </c>
      <c r="AE27" s="482" t="s">
        <v>22</v>
      </c>
      <c r="AF27" s="480">
        <f>SUM(AF12:AF26)</f>
        <v>60</v>
      </c>
      <c r="AG27" s="481">
        <f>SUM(AG12:AG26)</f>
        <v>80</v>
      </c>
      <c r="AH27" s="481">
        <f>SUM(AH12:AH26)</f>
        <v>13</v>
      </c>
      <c r="AI27" s="482" t="s">
        <v>22</v>
      </c>
      <c r="AJ27" s="483">
        <f>SUM(AJ12:AJ26)</f>
        <v>312</v>
      </c>
      <c r="AK27" s="484">
        <f>SUM(AK12:AK26)</f>
        <v>444</v>
      </c>
      <c r="AL27" s="484">
        <f>SUM(AL12:AL26)</f>
        <v>55</v>
      </c>
      <c r="AM27" s="853">
        <f>SUM(AM12:AM26)</f>
        <v>756</v>
      </c>
      <c r="AN27" s="878"/>
      <c r="AO27" s="879"/>
    </row>
    <row r="28" spans="1:41" s="477" customFormat="1" ht="15.75" thickBot="1" x14ac:dyDescent="0.25">
      <c r="A28" s="261"/>
      <c r="B28" s="262"/>
      <c r="C28" s="227" t="s">
        <v>84</v>
      </c>
      <c r="D28" s="263">
        <f>D10+D27</f>
        <v>206</v>
      </c>
      <c r="E28" s="228">
        <f>E10+E27</f>
        <v>330</v>
      </c>
      <c r="F28" s="228">
        <f>F10+F27</f>
        <v>30</v>
      </c>
      <c r="G28" s="264" t="s">
        <v>22</v>
      </c>
      <c r="H28" s="263">
        <f>H10+H27</f>
        <v>84</v>
      </c>
      <c r="I28" s="228">
        <f>I10+I27</f>
        <v>280</v>
      </c>
      <c r="J28" s="228">
        <f>J10+J27</f>
        <v>29</v>
      </c>
      <c r="K28" s="264" t="s">
        <v>22</v>
      </c>
      <c r="L28" s="228">
        <f>L10+L27</f>
        <v>126</v>
      </c>
      <c r="M28" s="228">
        <f>M10+M27</f>
        <v>280</v>
      </c>
      <c r="N28" s="228">
        <f>N10+N27</f>
        <v>28</v>
      </c>
      <c r="O28" s="264" t="s">
        <v>22</v>
      </c>
      <c r="P28" s="263">
        <f>P10+P27</f>
        <v>98</v>
      </c>
      <c r="Q28" s="228">
        <f>Q10+Q27</f>
        <v>266</v>
      </c>
      <c r="R28" s="228">
        <f>R10+R27</f>
        <v>25</v>
      </c>
      <c r="S28" s="264" t="s">
        <v>22</v>
      </c>
      <c r="T28" s="263">
        <f>T10+T27</f>
        <v>182</v>
      </c>
      <c r="U28" s="228">
        <f>U10+U27</f>
        <v>238</v>
      </c>
      <c r="V28" s="228">
        <f>V10+V27</f>
        <v>31</v>
      </c>
      <c r="W28" s="264" t="s">
        <v>22</v>
      </c>
      <c r="X28" s="263">
        <f>X10+X27</f>
        <v>114</v>
      </c>
      <c r="Y28" s="228">
        <f>Y10+Y27</f>
        <v>264</v>
      </c>
      <c r="Z28" s="228">
        <f>Z10+Z27</f>
        <v>26</v>
      </c>
      <c r="AA28" s="264" t="s">
        <v>22</v>
      </c>
      <c r="AB28" s="263">
        <f>AB10+AB27</f>
        <v>112</v>
      </c>
      <c r="AC28" s="228">
        <f>AC10+AC27</f>
        <v>308</v>
      </c>
      <c r="AD28" s="228">
        <f>AD10+AD27</f>
        <v>31</v>
      </c>
      <c r="AE28" s="264" t="s">
        <v>22</v>
      </c>
      <c r="AF28" s="263">
        <f>AF10+AF27</f>
        <v>86</v>
      </c>
      <c r="AG28" s="228">
        <f>AG10+AG27</f>
        <v>202</v>
      </c>
      <c r="AH28" s="228">
        <f>AH10+AH27</f>
        <v>27</v>
      </c>
      <c r="AI28" s="264" t="s">
        <v>22</v>
      </c>
      <c r="AJ28" s="263">
        <f>AJ10+AJ27</f>
        <v>1022</v>
      </c>
      <c r="AK28" s="265">
        <f>AK10+AK27</f>
        <v>2168</v>
      </c>
      <c r="AL28" s="265">
        <f>AL10+AL27</f>
        <v>227</v>
      </c>
      <c r="AM28" s="266">
        <f>AM10+AM27</f>
        <v>3190</v>
      </c>
      <c r="AN28" s="857"/>
      <c r="AO28" s="858"/>
    </row>
    <row r="29" spans="1:41" s="477" customFormat="1" ht="15" x14ac:dyDescent="0.2">
      <c r="A29" s="485"/>
      <c r="B29" s="486"/>
      <c r="C29" s="492" t="s">
        <v>122</v>
      </c>
      <c r="D29" s="488"/>
      <c r="E29" s="488"/>
      <c r="F29" s="488"/>
      <c r="G29" s="487"/>
      <c r="H29" s="488"/>
      <c r="I29" s="488"/>
      <c r="J29" s="488"/>
      <c r="K29" s="487"/>
      <c r="L29" s="488"/>
      <c r="M29" s="488"/>
      <c r="N29" s="488"/>
      <c r="O29" s="487"/>
      <c r="P29" s="488"/>
      <c r="Q29" s="488"/>
      <c r="R29" s="488"/>
      <c r="S29" s="487"/>
      <c r="T29" s="488"/>
      <c r="U29" s="488"/>
      <c r="V29" s="488"/>
      <c r="W29" s="487"/>
      <c r="X29" s="488"/>
      <c r="Y29" s="503"/>
      <c r="Z29" s="504"/>
      <c r="AA29" s="490"/>
      <c r="AB29" s="488"/>
      <c r="AC29" s="489"/>
      <c r="AD29" s="489"/>
      <c r="AE29" s="490"/>
      <c r="AF29" s="488"/>
      <c r="AG29" s="503"/>
      <c r="AH29" s="504"/>
      <c r="AI29" s="491"/>
      <c r="AJ29" s="489"/>
      <c r="AK29" s="489"/>
      <c r="AL29" s="489"/>
      <c r="AM29" s="854"/>
      <c r="AN29" s="847"/>
      <c r="AO29" s="847"/>
    </row>
    <row r="30" spans="1:41" x14ac:dyDescent="0.2">
      <c r="A30" s="980" t="s">
        <v>577</v>
      </c>
      <c r="B30" s="458" t="s">
        <v>1</v>
      </c>
      <c r="C30" s="982" t="s">
        <v>25</v>
      </c>
      <c r="D30" s="459"/>
      <c r="E30" s="459"/>
      <c r="F30" s="460"/>
      <c r="G30" s="461"/>
      <c r="H30" s="459"/>
      <c r="I30" s="459"/>
      <c r="J30" s="460"/>
      <c r="K30" s="461"/>
      <c r="L30" s="459"/>
      <c r="M30" s="459"/>
      <c r="N30" s="460"/>
      <c r="O30" s="460"/>
      <c r="P30" s="459"/>
      <c r="Q30" s="459">
        <v>160</v>
      </c>
      <c r="R30" s="460">
        <v>5</v>
      </c>
      <c r="S30" s="461" t="s">
        <v>67</v>
      </c>
      <c r="T30" s="459"/>
      <c r="U30" s="459"/>
      <c r="V30" s="460"/>
      <c r="W30" s="460"/>
      <c r="X30" s="459"/>
      <c r="Y30" s="462"/>
      <c r="Z30" s="463"/>
      <c r="AA30" s="464"/>
      <c r="AB30" s="459"/>
      <c r="AC30" s="505"/>
      <c r="AD30" s="506"/>
      <c r="AE30" s="464"/>
      <c r="AF30" s="459"/>
      <c r="AG30" s="462"/>
      <c r="AH30" s="463"/>
      <c r="AI30" s="465"/>
      <c r="AJ30" s="670">
        <f t="shared" ref="AJ30:AK31" si="9">SUM(D30,H30,L30,P30,T30,X30)</f>
        <v>0</v>
      </c>
      <c r="AK30" s="670">
        <f t="shared" si="9"/>
        <v>160</v>
      </c>
      <c r="AL30" s="670">
        <f t="shared" ref="AL30:AL31" si="10">IF(J30+F30+N30+R30+V30+Z30=0,"",J30+F30+N30+R30+V30+Z30)</f>
        <v>5</v>
      </c>
      <c r="AM30" s="855">
        <f t="shared" ref="AM30:AM32" si="11">SUM(AJ30,AK30)</f>
        <v>160</v>
      </c>
      <c r="AN30" s="984" t="s">
        <v>688</v>
      </c>
      <c r="AO30" s="848" t="s">
        <v>546</v>
      </c>
    </row>
    <row r="31" spans="1:41" x14ac:dyDescent="0.2">
      <c r="A31" s="981" t="s">
        <v>576</v>
      </c>
      <c r="B31" s="466" t="s">
        <v>1</v>
      </c>
      <c r="C31" s="983" t="s">
        <v>46</v>
      </c>
      <c r="D31" s="459"/>
      <c r="E31" s="459"/>
      <c r="F31" s="460"/>
      <c r="G31" s="467"/>
      <c r="H31" s="459"/>
      <c r="I31" s="459"/>
      <c r="J31" s="460"/>
      <c r="K31" s="467"/>
      <c r="L31" s="459"/>
      <c r="M31" s="459"/>
      <c r="N31" s="460"/>
      <c r="O31" s="460"/>
      <c r="P31" s="459"/>
      <c r="Q31" s="459"/>
      <c r="R31" s="460"/>
      <c r="S31" s="467"/>
      <c r="T31" s="459"/>
      <c r="U31" s="459"/>
      <c r="V31" s="460"/>
      <c r="W31" s="460"/>
      <c r="X31" s="459"/>
      <c r="Y31" s="462">
        <v>160</v>
      </c>
      <c r="Z31" s="463">
        <v>5</v>
      </c>
      <c r="AA31" s="468" t="s">
        <v>67</v>
      </c>
      <c r="AB31" s="459"/>
      <c r="AC31" s="462"/>
      <c r="AD31" s="463"/>
      <c r="AE31" s="468"/>
      <c r="AF31" s="459"/>
      <c r="AG31" s="462"/>
      <c r="AH31" s="463"/>
      <c r="AI31" s="469"/>
      <c r="AJ31" s="670">
        <f t="shared" si="9"/>
        <v>0</v>
      </c>
      <c r="AK31" s="670">
        <f t="shared" si="9"/>
        <v>160</v>
      </c>
      <c r="AL31" s="670">
        <f t="shared" si="10"/>
        <v>5</v>
      </c>
      <c r="AM31" s="855">
        <f t="shared" si="11"/>
        <v>160</v>
      </c>
      <c r="AN31" s="984" t="s">
        <v>688</v>
      </c>
      <c r="AO31" s="849" t="s">
        <v>546</v>
      </c>
    </row>
    <row r="32" spans="1:41" x14ac:dyDescent="0.2">
      <c r="A32" s="981" t="s">
        <v>578</v>
      </c>
      <c r="B32" s="466" t="s">
        <v>1</v>
      </c>
      <c r="C32" s="983" t="s">
        <v>120</v>
      </c>
      <c r="D32" s="459"/>
      <c r="E32" s="459"/>
      <c r="F32" s="460"/>
      <c r="G32" s="467"/>
      <c r="H32" s="459"/>
      <c r="I32" s="459"/>
      <c r="J32" s="460"/>
      <c r="K32" s="467"/>
      <c r="L32" s="459"/>
      <c r="M32" s="459"/>
      <c r="N32" s="460"/>
      <c r="O32" s="460"/>
      <c r="P32" s="459"/>
      <c r="Q32" s="459"/>
      <c r="R32" s="460"/>
      <c r="S32" s="467"/>
      <c r="T32" s="459"/>
      <c r="U32" s="459"/>
      <c r="V32" s="460"/>
      <c r="W32" s="460"/>
      <c r="X32" s="459"/>
      <c r="Y32" s="462"/>
      <c r="Z32" s="463"/>
      <c r="AA32" s="468"/>
      <c r="AB32" s="459"/>
      <c r="AC32" s="462"/>
      <c r="AD32" s="463"/>
      <c r="AE32" s="468"/>
      <c r="AF32" s="459"/>
      <c r="AG32" s="462">
        <v>80</v>
      </c>
      <c r="AH32" s="463">
        <v>3</v>
      </c>
      <c r="AI32" s="469" t="s">
        <v>67</v>
      </c>
      <c r="AJ32" s="670">
        <f t="shared" ref="AJ32:AL32" si="12">SUM(AF32,AB32)</f>
        <v>0</v>
      </c>
      <c r="AK32" s="670">
        <f t="shared" si="12"/>
        <v>80</v>
      </c>
      <c r="AL32" s="670">
        <f t="shared" si="12"/>
        <v>3</v>
      </c>
      <c r="AM32" s="855">
        <f t="shared" si="11"/>
        <v>80</v>
      </c>
      <c r="AN32" s="984" t="s">
        <v>688</v>
      </c>
      <c r="AO32" s="147" t="s">
        <v>546</v>
      </c>
    </row>
    <row r="33" spans="1:39" ht="15.75" customHeight="1" thickBot="1" x14ac:dyDescent="0.25">
      <c r="A33" s="709"/>
      <c r="B33" s="710"/>
      <c r="C33" s="711" t="s">
        <v>173</v>
      </c>
      <c r="D33" s="391"/>
      <c r="E33" s="391"/>
      <c r="F33" s="391"/>
      <c r="G33" s="391"/>
      <c r="H33" s="391"/>
      <c r="I33" s="391"/>
      <c r="J33" s="391"/>
      <c r="K33" s="391"/>
      <c r="L33" s="391"/>
      <c r="M33" s="391"/>
      <c r="N33" s="391"/>
      <c r="O33" s="392"/>
      <c r="P33" s="392">
        <v>0</v>
      </c>
      <c r="Q33" s="392">
        <v>160</v>
      </c>
      <c r="R33" s="392">
        <v>5</v>
      </c>
      <c r="S33" s="392" t="s">
        <v>22</v>
      </c>
      <c r="T33" s="392"/>
      <c r="U33" s="392"/>
      <c r="V33" s="392"/>
      <c r="W33" s="392"/>
      <c r="X33" s="392">
        <v>0</v>
      </c>
      <c r="Y33" s="392">
        <v>160</v>
      </c>
      <c r="Z33" s="392">
        <v>5</v>
      </c>
      <c r="AA33" s="392" t="s">
        <v>22</v>
      </c>
      <c r="AB33" s="392"/>
      <c r="AC33" s="392"/>
      <c r="AD33" s="392"/>
      <c r="AE33" s="392"/>
      <c r="AF33" s="392">
        <v>0</v>
      </c>
      <c r="AG33" s="392">
        <v>80</v>
      </c>
      <c r="AH33" s="392">
        <v>3</v>
      </c>
      <c r="AI33" s="392" t="s">
        <v>22</v>
      </c>
      <c r="AJ33" s="670">
        <f>SUM(AJ30:AJ32)</f>
        <v>0</v>
      </c>
      <c r="AK33" s="670">
        <f>SUM(AK30:AK32)</f>
        <v>400</v>
      </c>
      <c r="AL33" s="670">
        <f>SUM(AL30:AL32)</f>
        <v>13</v>
      </c>
      <c r="AM33" s="855">
        <f>SUM(AM30:AM32)</f>
        <v>400</v>
      </c>
    </row>
    <row r="34" spans="1:39" s="477" customFormat="1" ht="15.75" thickBot="1" x14ac:dyDescent="0.25">
      <c r="A34" s="1161" t="s">
        <v>174</v>
      </c>
      <c r="B34" s="1162"/>
      <c r="C34" s="1163"/>
      <c r="D34" s="494">
        <f>SUM(D10,D27)</f>
        <v>206</v>
      </c>
      <c r="E34" s="494">
        <f>SUM(E10,E27)</f>
        <v>330</v>
      </c>
      <c r="F34" s="494">
        <f>SUM(F28,F33)</f>
        <v>30</v>
      </c>
      <c r="G34" s="495" t="s">
        <v>22</v>
      </c>
      <c r="H34" s="494">
        <f>SUM(H10,H27)</f>
        <v>84</v>
      </c>
      <c r="I34" s="494">
        <f>SUM(I10,I27)</f>
        <v>280</v>
      </c>
      <c r="J34" s="494">
        <f>SUM(J28,J33)</f>
        <v>29</v>
      </c>
      <c r="K34" s="495"/>
      <c r="L34" s="494">
        <f>SUM(L10,L27)</f>
        <v>126</v>
      </c>
      <c r="M34" s="494">
        <f>SUM(M10,M27)</f>
        <v>280</v>
      </c>
      <c r="N34" s="494">
        <f>SUM(N28,N33)</f>
        <v>28</v>
      </c>
      <c r="O34" s="495" t="s">
        <v>22</v>
      </c>
      <c r="P34" s="494">
        <f>SUM(P10,P27)</f>
        <v>98</v>
      </c>
      <c r="Q34" s="494">
        <f>SUM(Q10,Q27)</f>
        <v>266</v>
      </c>
      <c r="R34" s="494">
        <f>SUM(R28,R33)</f>
        <v>30</v>
      </c>
      <c r="S34" s="495" t="s">
        <v>22</v>
      </c>
      <c r="T34" s="496">
        <f>SUM(T10,T27)</f>
        <v>182</v>
      </c>
      <c r="U34" s="496">
        <f>SUM(U10,U27)</f>
        <v>238</v>
      </c>
      <c r="V34" s="496">
        <f>SUM(V28,V33)</f>
        <v>31</v>
      </c>
      <c r="W34" s="497" t="s">
        <v>22</v>
      </c>
      <c r="X34" s="498">
        <f>SUM(X10,X27)</f>
        <v>114</v>
      </c>
      <c r="Y34" s="496">
        <f>SUM(Y10,Y27)</f>
        <v>264</v>
      </c>
      <c r="Z34" s="496">
        <f>SUM(Z28,Z33)</f>
        <v>31</v>
      </c>
      <c r="AA34" s="497" t="s">
        <v>22</v>
      </c>
      <c r="AB34" s="498">
        <f>SUM(AB10,AB27)</f>
        <v>112</v>
      </c>
      <c r="AC34" s="496">
        <f>SUM(AC10,AC27)</f>
        <v>308</v>
      </c>
      <c r="AD34" s="496">
        <f>SUM(AD28,AD33)</f>
        <v>31</v>
      </c>
      <c r="AE34" s="497" t="s">
        <v>22</v>
      </c>
      <c r="AF34" s="498">
        <f>SUM(AF10,AF27)</f>
        <v>86</v>
      </c>
      <c r="AG34" s="496">
        <f>SUM(AG10,AG27)</f>
        <v>202</v>
      </c>
      <c r="AH34" s="496">
        <f>SUM(AH28,AH33)</f>
        <v>30</v>
      </c>
      <c r="AI34" s="497" t="s">
        <v>22</v>
      </c>
      <c r="AJ34" s="498">
        <f>SUM(AJ28)</f>
        <v>1022</v>
      </c>
      <c r="AK34" s="499">
        <f>SUM(AK28)</f>
        <v>2168</v>
      </c>
      <c r="AL34" s="718">
        <f>SUM(AL28,AL33)</f>
        <v>240</v>
      </c>
      <c r="AM34" s="569">
        <f>SUM(AM28)</f>
        <v>3190</v>
      </c>
    </row>
    <row r="35" spans="1:39" s="477" customFormat="1" ht="15" x14ac:dyDescent="0.2">
      <c r="A35" s="267"/>
      <c r="B35" s="500"/>
      <c r="C35" s="386" t="s">
        <v>9</v>
      </c>
      <c r="D35" s="1160"/>
      <c r="E35" s="1160"/>
      <c r="F35" s="1160"/>
      <c r="G35" s="1160"/>
      <c r="H35" s="1160"/>
      <c r="I35" s="1160"/>
      <c r="J35" s="1160"/>
      <c r="K35" s="1160"/>
      <c r="L35" s="1160"/>
      <c r="M35" s="1160"/>
      <c r="N35" s="1160"/>
      <c r="O35" s="1160"/>
      <c r="P35" s="1160"/>
      <c r="Q35" s="1160"/>
      <c r="R35" s="1160"/>
      <c r="S35" s="1160"/>
      <c r="T35" s="1160"/>
      <c r="U35" s="1160"/>
      <c r="V35" s="1160"/>
      <c r="W35" s="1160"/>
      <c r="X35" s="1160"/>
      <c r="Y35" s="1160"/>
      <c r="Z35" s="1160"/>
      <c r="AA35" s="1160"/>
      <c r="AB35" s="706"/>
      <c r="AC35" s="706"/>
      <c r="AD35" s="706"/>
      <c r="AE35" s="706"/>
      <c r="AF35" s="706"/>
      <c r="AG35" s="706"/>
      <c r="AH35" s="706"/>
      <c r="AI35" s="706"/>
      <c r="AJ35" s="1180"/>
      <c r="AK35" s="1180"/>
      <c r="AL35" s="1180"/>
      <c r="AM35" s="1181"/>
    </row>
    <row r="36" spans="1:39" s="223" customFormat="1" ht="15.75" customHeight="1" x14ac:dyDescent="0.2">
      <c r="A36" s="350" t="s">
        <v>587</v>
      </c>
      <c r="B36" s="115" t="s">
        <v>254</v>
      </c>
      <c r="C36" s="379" t="s">
        <v>255</v>
      </c>
      <c r="D36" s="251"/>
      <c r="E36" s="251"/>
      <c r="F36" s="252" t="s">
        <v>22</v>
      </c>
      <c r="G36" s="356"/>
      <c r="H36" s="251">
        <v>4</v>
      </c>
      <c r="I36" s="251"/>
      <c r="J36" s="252">
        <v>0</v>
      </c>
      <c r="K36" s="356" t="s">
        <v>256</v>
      </c>
      <c r="L36" s="251"/>
      <c r="M36" s="251"/>
      <c r="N36" s="252" t="s">
        <v>22</v>
      </c>
      <c r="O36" s="356"/>
      <c r="P36" s="354"/>
      <c r="Q36" s="354"/>
      <c r="R36" s="355" t="s">
        <v>22</v>
      </c>
      <c r="S36" s="356"/>
      <c r="T36" s="354"/>
      <c r="U36" s="354"/>
      <c r="V36" s="355" t="s">
        <v>22</v>
      </c>
      <c r="W36" s="356"/>
      <c r="X36" s="354"/>
      <c r="Y36" s="354"/>
      <c r="Z36" s="355" t="s">
        <v>22</v>
      </c>
      <c r="AA36" s="380"/>
      <c r="AB36" s="354"/>
      <c r="AC36" s="354"/>
      <c r="AD36" s="355" t="s">
        <v>22</v>
      </c>
      <c r="AE36" s="380"/>
      <c r="AF36" s="354"/>
      <c r="AG36" s="354"/>
      <c r="AH36" s="355" t="s">
        <v>22</v>
      </c>
      <c r="AI36" s="380" t="s">
        <v>72</v>
      </c>
      <c r="AJ36" s="270">
        <v>10</v>
      </c>
      <c r="AK36" s="270">
        <v>0</v>
      </c>
      <c r="AL36" s="252" t="s">
        <v>22</v>
      </c>
      <c r="AM36" s="271">
        <v>10</v>
      </c>
    </row>
    <row r="37" spans="1:39" ht="26.25" thickBot="1" x14ac:dyDescent="0.25">
      <c r="A37" s="350" t="s">
        <v>106</v>
      </c>
      <c r="B37" s="351" t="s">
        <v>1</v>
      </c>
      <c r="C37" s="352" t="s">
        <v>144</v>
      </c>
      <c r="D37" s="353"/>
      <c r="E37" s="354"/>
      <c r="F37" s="355" t="s">
        <v>22</v>
      </c>
      <c r="G37" s="356"/>
      <c r="H37" s="354"/>
      <c r="I37" s="354"/>
      <c r="J37" s="355" t="s">
        <v>22</v>
      </c>
      <c r="K37" s="356"/>
      <c r="L37" s="354"/>
      <c r="M37" s="354"/>
      <c r="N37" s="355" t="s">
        <v>22</v>
      </c>
      <c r="O37" s="356"/>
      <c r="P37" s="354"/>
      <c r="Q37" s="354"/>
      <c r="R37" s="355" t="s">
        <v>22</v>
      </c>
      <c r="S37" s="356"/>
      <c r="T37" s="354"/>
      <c r="U37" s="354"/>
      <c r="V37" s="355" t="s">
        <v>22</v>
      </c>
      <c r="W37" s="356"/>
      <c r="X37" s="354"/>
      <c r="Y37" s="354"/>
      <c r="Z37" s="355" t="s">
        <v>22</v>
      </c>
      <c r="AA37" s="357" t="s">
        <v>121</v>
      </c>
      <c r="AB37" s="354"/>
      <c r="AC37" s="354"/>
      <c r="AD37" s="355" t="s">
        <v>22</v>
      </c>
      <c r="AE37" s="357" t="s">
        <v>121</v>
      </c>
      <c r="AF37" s="354"/>
      <c r="AG37" s="354"/>
      <c r="AH37" s="355" t="s">
        <v>22</v>
      </c>
      <c r="AI37" s="357" t="s">
        <v>72</v>
      </c>
      <c r="AJ37" s="122">
        <f>SUM(D37,H37,L37,P37,T37,X37)</f>
        <v>0</v>
      </c>
      <c r="AK37" s="251">
        <f>SUM(E37,I37,M37,Q37,U37,Y37)</f>
        <v>0</v>
      </c>
      <c r="AL37" s="252" t="s">
        <v>22</v>
      </c>
      <c r="AM37" s="271"/>
    </row>
    <row r="38" spans="1:39" ht="15.75" thickBot="1" x14ac:dyDescent="0.25">
      <c r="A38" s="272"/>
      <c r="B38" s="273"/>
      <c r="C38" s="274" t="s">
        <v>18</v>
      </c>
      <c r="D38" s="501">
        <v>0</v>
      </c>
      <c r="E38" s="470">
        <v>0</v>
      </c>
      <c r="F38" s="275" t="s">
        <v>22</v>
      </c>
      <c r="G38" s="276" t="s">
        <v>22</v>
      </c>
      <c r="H38" s="470">
        <v>4</v>
      </c>
      <c r="I38" s="470">
        <v>0</v>
      </c>
      <c r="J38" s="275" t="s">
        <v>22</v>
      </c>
      <c r="K38" s="276" t="s">
        <v>22</v>
      </c>
      <c r="L38" s="470">
        <v>0</v>
      </c>
      <c r="M38" s="470">
        <v>0</v>
      </c>
      <c r="N38" s="273" t="s">
        <v>22</v>
      </c>
      <c r="O38" s="276" t="s">
        <v>22</v>
      </c>
      <c r="P38" s="470">
        <v>0</v>
      </c>
      <c r="Q38" s="470">
        <v>0</v>
      </c>
      <c r="R38" s="275" t="s">
        <v>22</v>
      </c>
      <c r="S38" s="276" t="s">
        <v>22</v>
      </c>
      <c r="T38" s="470">
        <v>0</v>
      </c>
      <c r="U38" s="470">
        <v>0</v>
      </c>
      <c r="V38" s="275" t="s">
        <v>22</v>
      </c>
      <c r="W38" s="276" t="s">
        <v>22</v>
      </c>
      <c r="X38" s="470">
        <v>0</v>
      </c>
      <c r="Y38" s="470">
        <v>0</v>
      </c>
      <c r="Z38" s="275" t="s">
        <v>22</v>
      </c>
      <c r="AA38" s="276" t="s">
        <v>22</v>
      </c>
      <c r="AB38" s="470">
        <v>0</v>
      </c>
      <c r="AC38" s="470">
        <v>0</v>
      </c>
      <c r="AD38" s="275" t="s">
        <v>22</v>
      </c>
      <c r="AE38" s="276" t="s">
        <v>22</v>
      </c>
      <c r="AF38" s="470">
        <v>0</v>
      </c>
      <c r="AG38" s="470">
        <v>0</v>
      </c>
      <c r="AH38" s="275" t="s">
        <v>22</v>
      </c>
      <c r="AI38" s="276" t="s">
        <v>22</v>
      </c>
      <c r="AJ38" s="315">
        <v>10</v>
      </c>
      <c r="AK38" s="277">
        <v>0</v>
      </c>
      <c r="AL38" s="275" t="s">
        <v>22</v>
      </c>
      <c r="AM38" s="278"/>
    </row>
    <row r="39" spans="1:39" ht="15.75" thickBot="1" x14ac:dyDescent="0.25">
      <c r="A39" s="279"/>
      <c r="B39" s="280"/>
      <c r="C39" s="316" t="s">
        <v>85</v>
      </c>
      <c r="D39" s="502">
        <f>D28+D38</f>
        <v>206</v>
      </c>
      <c r="E39" s="321">
        <f>E28+E38</f>
        <v>330</v>
      </c>
      <c r="F39" s="317" t="s">
        <v>22</v>
      </c>
      <c r="G39" s="318" t="s">
        <v>22</v>
      </c>
      <c r="H39" s="321">
        <f>H28+H38</f>
        <v>88</v>
      </c>
      <c r="I39" s="321">
        <f>I28+I38</f>
        <v>280</v>
      </c>
      <c r="J39" s="317" t="s">
        <v>22</v>
      </c>
      <c r="K39" s="318" t="s">
        <v>22</v>
      </c>
      <c r="L39" s="321">
        <f>L28+L38</f>
        <v>126</v>
      </c>
      <c r="M39" s="321">
        <f>M28+M38</f>
        <v>280</v>
      </c>
      <c r="N39" s="319" t="s">
        <v>22</v>
      </c>
      <c r="O39" s="318" t="s">
        <v>22</v>
      </c>
      <c r="P39" s="321">
        <f>P28+P38</f>
        <v>98</v>
      </c>
      <c r="Q39" s="321">
        <f>Q28+Q38</f>
        <v>266</v>
      </c>
      <c r="R39" s="317" t="s">
        <v>22</v>
      </c>
      <c r="S39" s="318" t="s">
        <v>22</v>
      </c>
      <c r="T39" s="321">
        <f>T28+T38</f>
        <v>182</v>
      </c>
      <c r="U39" s="321">
        <f>U28+U38</f>
        <v>238</v>
      </c>
      <c r="V39" s="317" t="s">
        <v>22</v>
      </c>
      <c r="W39" s="318" t="s">
        <v>22</v>
      </c>
      <c r="X39" s="321">
        <f>X28+X38</f>
        <v>114</v>
      </c>
      <c r="Y39" s="321">
        <f>Y28+Y38</f>
        <v>264</v>
      </c>
      <c r="Z39" s="317" t="s">
        <v>22</v>
      </c>
      <c r="AA39" s="318" t="s">
        <v>22</v>
      </c>
      <c r="AB39" s="321">
        <f>AB28+AB38</f>
        <v>112</v>
      </c>
      <c r="AC39" s="321">
        <f>AC28+AC38</f>
        <v>308</v>
      </c>
      <c r="AD39" s="317" t="s">
        <v>22</v>
      </c>
      <c r="AE39" s="318" t="s">
        <v>22</v>
      </c>
      <c r="AF39" s="321">
        <f>AF28+AF38</f>
        <v>86</v>
      </c>
      <c r="AG39" s="321">
        <f>AG28+AG38</f>
        <v>202</v>
      </c>
      <c r="AH39" s="317" t="s">
        <v>22</v>
      </c>
      <c r="AI39" s="318" t="s">
        <v>22</v>
      </c>
      <c r="AJ39" s="320">
        <f>AJ28+AJ38</f>
        <v>1032</v>
      </c>
      <c r="AK39" s="285">
        <f>AK28+AK38</f>
        <v>2168</v>
      </c>
      <c r="AL39" s="321" t="s">
        <v>22</v>
      </c>
      <c r="AM39" s="287">
        <f>SUM(AJ39,AK39)</f>
        <v>3200</v>
      </c>
    </row>
    <row r="40" spans="1:39" ht="15.75" thickTop="1" x14ac:dyDescent="0.2">
      <c r="A40" s="322"/>
      <c r="B40" s="323"/>
      <c r="C40" s="324"/>
      <c r="D40" s="1216"/>
      <c r="E40" s="1216"/>
      <c r="F40" s="1216"/>
      <c r="G40" s="1216"/>
      <c r="H40" s="1216"/>
      <c r="I40" s="1216"/>
      <c r="J40" s="1216"/>
      <c r="K40" s="1216"/>
      <c r="L40" s="1216"/>
      <c r="M40" s="1216"/>
      <c r="N40" s="1216"/>
      <c r="O40" s="1216"/>
      <c r="P40" s="1216"/>
      <c r="Q40" s="1216"/>
      <c r="R40" s="1216"/>
      <c r="S40" s="1216"/>
      <c r="T40" s="1216"/>
      <c r="U40" s="1216"/>
      <c r="V40" s="1216"/>
      <c r="W40" s="1216"/>
      <c r="X40" s="1216"/>
      <c r="Y40" s="1216"/>
      <c r="Z40" s="1216"/>
      <c r="AA40" s="1216"/>
      <c r="AB40" s="269"/>
      <c r="AC40" s="269"/>
      <c r="AD40" s="269"/>
      <c r="AE40" s="269"/>
      <c r="AF40" s="269"/>
      <c r="AG40" s="269"/>
      <c r="AH40" s="269"/>
      <c r="AI40" s="269"/>
      <c r="AJ40" s="1217"/>
      <c r="AK40" s="1217"/>
      <c r="AL40" s="1217"/>
      <c r="AM40" s="1217"/>
    </row>
    <row r="41" spans="1:39" ht="15" x14ac:dyDescent="0.2">
      <c r="A41" s="1199"/>
      <c r="B41" s="1200"/>
      <c r="C41" s="1200"/>
      <c r="D41" s="1200"/>
      <c r="E41" s="1200"/>
      <c r="F41" s="1200"/>
      <c r="G41" s="1200"/>
      <c r="H41" s="1200"/>
      <c r="I41" s="1200"/>
      <c r="J41" s="1200"/>
      <c r="K41" s="1200"/>
      <c r="L41" s="1200"/>
      <c r="M41" s="1200"/>
      <c r="N41" s="1200"/>
      <c r="O41" s="1200"/>
      <c r="P41" s="1200"/>
      <c r="Q41" s="1200"/>
      <c r="R41" s="1200"/>
      <c r="S41" s="1200"/>
      <c r="T41" s="325"/>
      <c r="U41" s="325"/>
      <c r="V41" s="325"/>
      <c r="W41" s="325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6"/>
      <c r="AK41" s="326"/>
      <c r="AL41" s="326"/>
      <c r="AM41" s="327"/>
    </row>
    <row r="42" spans="1:39" ht="18" x14ac:dyDescent="0.2">
      <c r="A42" s="1156" t="s">
        <v>23</v>
      </c>
      <c r="B42" s="1157"/>
      <c r="C42" s="1157"/>
      <c r="D42" s="1157"/>
      <c r="E42" s="1157"/>
      <c r="F42" s="1157"/>
      <c r="G42" s="1157"/>
      <c r="H42" s="1157"/>
      <c r="I42" s="1157"/>
      <c r="J42" s="1157"/>
      <c r="K42" s="1157"/>
      <c r="L42" s="1157"/>
      <c r="M42" s="1157"/>
      <c r="N42" s="1157"/>
      <c r="O42" s="1157"/>
      <c r="P42" s="1157"/>
      <c r="Q42" s="1157"/>
      <c r="R42" s="1157"/>
      <c r="S42" s="1157"/>
      <c r="T42" s="707"/>
      <c r="U42" s="707"/>
      <c r="V42" s="707"/>
      <c r="W42" s="707"/>
      <c r="X42" s="707"/>
      <c r="Y42" s="707"/>
      <c r="Z42" s="707"/>
      <c r="AA42" s="707"/>
      <c r="AB42" s="707"/>
      <c r="AC42" s="707"/>
      <c r="AD42" s="707"/>
      <c r="AE42" s="707"/>
      <c r="AF42" s="707"/>
      <c r="AG42" s="707"/>
      <c r="AH42" s="707"/>
      <c r="AI42" s="707"/>
      <c r="AJ42" s="326"/>
      <c r="AK42" s="326"/>
      <c r="AL42" s="326"/>
      <c r="AM42" s="327"/>
    </row>
    <row r="43" spans="1:39" x14ac:dyDescent="0.2">
      <c r="A43" s="358"/>
      <c r="B43" s="359"/>
      <c r="C43" s="330" t="s">
        <v>19</v>
      </c>
      <c r="D43" s="331"/>
      <c r="E43" s="331"/>
      <c r="F43" s="122"/>
      <c r="G43" s="332" t="str">
        <f>IF(COUNTIF(G12:G40,"A")=0,"",COUNTIF(G12:G40,"A"))</f>
        <v/>
      </c>
      <c r="H43" s="331"/>
      <c r="I43" s="331"/>
      <c r="J43" s="122"/>
      <c r="K43" s="332">
        <f>IF(COUNTIF(K12:K40,"A")=0,"",COUNTIF(K12:K40,"A"))</f>
        <v>1</v>
      </c>
      <c r="L43" s="331"/>
      <c r="M43" s="331"/>
      <c r="N43" s="122"/>
      <c r="O43" s="332" t="str">
        <f>IF(COUNTIF(O12:O40,"A")=0,"",COUNTIF(O12:O40,"A"))</f>
        <v/>
      </c>
      <c r="P43" s="331"/>
      <c r="Q43" s="331"/>
      <c r="R43" s="122"/>
      <c r="S43" s="332" t="str">
        <f>IF(COUNTIF(S12:S40,"A")=0,"",COUNTIF(S12:S40,"A"))</f>
        <v/>
      </c>
      <c r="T43" s="331"/>
      <c r="U43" s="331"/>
      <c r="V43" s="122"/>
      <c r="W43" s="332" t="str">
        <f>IF(COUNTIF(W12:W40,"A")=0,"",COUNTIF(W12:W40,"A"))</f>
        <v/>
      </c>
      <c r="X43" s="331"/>
      <c r="Y43" s="331"/>
      <c r="Z43" s="122"/>
      <c r="AA43" s="332" t="str">
        <f>IF(COUNTIF(AA12:AA40,"A")=0,"",COUNTIF(AA12:AA40,"A"))</f>
        <v/>
      </c>
      <c r="AB43" s="331"/>
      <c r="AC43" s="331"/>
      <c r="AD43" s="122"/>
      <c r="AE43" s="332" t="str">
        <f>IF(COUNTIF(AE12:AE40,"A")=0,"",COUNTIF(AE12:AE40,"A"))</f>
        <v/>
      </c>
      <c r="AF43" s="331"/>
      <c r="AG43" s="331"/>
      <c r="AH43" s="122"/>
      <c r="AI43" s="332" t="str">
        <f>IF(COUNTIF(AI12:AI40,"A")=0,"",COUNTIF(AI12:AI40,"A"))</f>
        <v/>
      </c>
      <c r="AJ43" s="331"/>
      <c r="AK43" s="331"/>
      <c r="AL43" s="122"/>
      <c r="AM43" s="333">
        <f t="shared" ref="AM43:AM53" si="13">IF(SUM(G43:AA43)=0,"",SUM(G43:AA43))</f>
        <v>1</v>
      </c>
    </row>
    <row r="44" spans="1:39" x14ac:dyDescent="0.2">
      <c r="A44" s="358"/>
      <c r="B44" s="359"/>
      <c r="C44" s="662" t="s">
        <v>20</v>
      </c>
      <c r="D44" s="663"/>
      <c r="E44" s="663"/>
      <c r="F44" s="664"/>
      <c r="G44" s="665" t="str">
        <f>IF(COUNTIF(G12:G40,"B")=0,"",COUNTIF(G12:G40,"B"))</f>
        <v/>
      </c>
      <c r="H44" s="663"/>
      <c r="I44" s="663"/>
      <c r="J44" s="664"/>
      <c r="K44" s="665" t="str">
        <f>IF(COUNTIF(K12:K40,"B")=0,"",COUNTIF(K12:K40,"B"))</f>
        <v/>
      </c>
      <c r="L44" s="663"/>
      <c r="M44" s="663"/>
      <c r="N44" s="664"/>
      <c r="O44" s="665" t="str">
        <f>IF(COUNTIF(O12:O40,"B")=0,"",COUNTIF(O12:O40,"B"))</f>
        <v/>
      </c>
      <c r="P44" s="663"/>
      <c r="Q44" s="663"/>
      <c r="R44" s="664"/>
      <c r="S44" s="665" t="str">
        <f>IF(COUNTIF(S12:S40,"B")=0,"",COUNTIF(S12:S40,"B"))</f>
        <v/>
      </c>
      <c r="T44" s="663"/>
      <c r="U44" s="663"/>
      <c r="V44" s="664"/>
      <c r="W44" s="665" t="str">
        <f>IF(COUNTIF(W12:W40,"B")=0,"",COUNTIF(W12:W40,"B"))</f>
        <v/>
      </c>
      <c r="X44" s="663"/>
      <c r="Y44" s="663"/>
      <c r="Z44" s="664"/>
      <c r="AA44" s="665">
        <v>2</v>
      </c>
      <c r="AB44" s="663"/>
      <c r="AC44" s="663"/>
      <c r="AD44" s="664"/>
      <c r="AE44" s="665">
        <v>2</v>
      </c>
      <c r="AF44" s="663"/>
      <c r="AG44" s="663"/>
      <c r="AH44" s="664"/>
      <c r="AI44" s="665">
        <v>2</v>
      </c>
      <c r="AJ44" s="331"/>
      <c r="AK44" s="331"/>
      <c r="AL44" s="122"/>
      <c r="AM44" s="333">
        <f>SUM(AI44,AE44,AA44)</f>
        <v>6</v>
      </c>
    </row>
    <row r="45" spans="1:39" x14ac:dyDescent="0.2">
      <c r="A45" s="358"/>
      <c r="B45" s="359"/>
      <c r="C45" s="330" t="s">
        <v>74</v>
      </c>
      <c r="D45" s="331"/>
      <c r="E45" s="331"/>
      <c r="F45" s="122"/>
      <c r="G45" s="332" t="str">
        <f>IF(COUNTIF(G12:G40,"ÉÉ")=0,"",COUNTIF(G12:G40,"ÉÉ"))</f>
        <v/>
      </c>
      <c r="H45" s="331"/>
      <c r="I45" s="331"/>
      <c r="J45" s="122"/>
      <c r="K45" s="332">
        <f>IF(COUNTIF(K12:K40,"ÉÉ")=0,"",COUNTIF(K12:K40,"ÉÉ"))</f>
        <v>1</v>
      </c>
      <c r="L45" s="331"/>
      <c r="M45" s="331"/>
      <c r="N45" s="122"/>
      <c r="O45" s="332" t="str">
        <f>IF(COUNTIF(O12:O40,"ÉÉ")=0,"",COUNTIF(O12:O40,"ÉÉ"))</f>
        <v/>
      </c>
      <c r="P45" s="331"/>
      <c r="Q45" s="331"/>
      <c r="R45" s="122"/>
      <c r="S45" s="332">
        <f>IF(COUNTIF(S12:S40,"ÉÉ")=0,"",COUNTIF(S12:S40,"ÉÉ"))</f>
        <v>1</v>
      </c>
      <c r="T45" s="331"/>
      <c r="U45" s="331"/>
      <c r="V45" s="122"/>
      <c r="W45" s="332">
        <f>IF(COUNTIF(W12:W40,"ÉÉ")=0,"",COUNTIF(W12:W40,"ÉÉ"))</f>
        <v>2</v>
      </c>
      <c r="X45" s="331"/>
      <c r="Y45" s="331"/>
      <c r="Z45" s="122"/>
      <c r="AA45" s="332" t="str">
        <f>IF(COUNTIF(AA12:AA40,"ÉÉ")=0,"",COUNTIF(AA12:AA40,"ÉÉ"))</f>
        <v/>
      </c>
      <c r="AB45" s="331"/>
      <c r="AC45" s="331"/>
      <c r="AD45" s="122"/>
      <c r="AE45" s="332" t="str">
        <f>IF(COUNTIF(AE12:AE40,"ÉÉ")=0,"",COUNTIF(AE12:AE40,"ÉÉ"))</f>
        <v/>
      </c>
      <c r="AF45" s="331"/>
      <c r="AG45" s="331"/>
      <c r="AH45" s="122"/>
      <c r="AI45" s="332" t="str">
        <f>IF(COUNTIF(AI12:AI40,"ÉÉ")=0,"",COUNTIF(AI12:AI40,"ÉÉ"))</f>
        <v/>
      </c>
      <c r="AJ45" s="331"/>
      <c r="AK45" s="331"/>
      <c r="AL45" s="122"/>
      <c r="AM45" s="333">
        <f t="shared" si="13"/>
        <v>4</v>
      </c>
    </row>
    <row r="46" spans="1:39" x14ac:dyDescent="0.2">
      <c r="A46" s="358"/>
      <c r="B46" s="359"/>
      <c r="C46" s="330" t="s">
        <v>75</v>
      </c>
      <c r="D46" s="334"/>
      <c r="E46" s="334"/>
      <c r="F46" s="335"/>
      <c r="G46" s="332" t="str">
        <f>IF(COUNTIF(G12:G40,"ÉÉ(Z)")=0,"",COUNTIF(G12:G40,"ÉÉ(Z)"))</f>
        <v/>
      </c>
      <c r="H46" s="334"/>
      <c r="I46" s="334"/>
      <c r="J46" s="335"/>
      <c r="K46" s="332" t="str">
        <f>IF(COUNTIF(K12:K40,"ÉÉ(Z)")=0,"",COUNTIF(K12:K40,"ÉÉ(Z)"))</f>
        <v/>
      </c>
      <c r="L46" s="334"/>
      <c r="M46" s="334"/>
      <c r="N46" s="335"/>
      <c r="O46" s="332">
        <f>IF(COUNTIF(O12:O40,"ÉÉ(Z)")=0,"",COUNTIF(O12:O40,"ÉÉ(Z)"))</f>
        <v>1</v>
      </c>
      <c r="P46" s="334"/>
      <c r="Q46" s="334"/>
      <c r="R46" s="335"/>
      <c r="S46" s="332" t="str">
        <f>IF(COUNTIF(S12:S40,"ÉÉ(Z)")=0,"",COUNTIF(S12:S40,"ÉÉ(Z)"))</f>
        <v/>
      </c>
      <c r="T46" s="334"/>
      <c r="U46" s="334"/>
      <c r="V46" s="335"/>
      <c r="W46" s="332" t="str">
        <f>IF(COUNTIF(W12:W40,"ÉÉ(Z)")=0,"",COUNTIF(W12:W40,"ÉÉ(Z)"))</f>
        <v/>
      </c>
      <c r="X46" s="334"/>
      <c r="Y46" s="334"/>
      <c r="Z46" s="335"/>
      <c r="AA46" s="332">
        <f>IF(COUNTIF(AA12:AA40,"ÉÉ(Z)")=0,"",COUNTIF(AA12:AA40,"ÉÉ(Z)"))</f>
        <v>2</v>
      </c>
      <c r="AB46" s="334"/>
      <c r="AC46" s="334"/>
      <c r="AD46" s="335"/>
      <c r="AE46" s="332">
        <f>IF(COUNTIF(AE12:AE40,"ÉÉ(Z)")=0,"",COUNTIF(AE12:AE40,"ÉÉ(Z)"))</f>
        <v>1</v>
      </c>
      <c r="AF46" s="334"/>
      <c r="AG46" s="334"/>
      <c r="AH46" s="335"/>
      <c r="AI46" s="332" t="str">
        <f>IF(COUNTIF(AI12:AI40,"ÉÉ(Z)")=0,"",COUNTIF(AI12:AI40,"ÉÉ(Z)"))</f>
        <v/>
      </c>
      <c r="AJ46" s="334"/>
      <c r="AK46" s="334"/>
      <c r="AL46" s="335"/>
      <c r="AM46" s="333">
        <f t="shared" si="13"/>
        <v>3</v>
      </c>
    </row>
    <row r="47" spans="1:39" x14ac:dyDescent="0.2">
      <c r="A47" s="358"/>
      <c r="B47" s="359"/>
      <c r="C47" s="330" t="s">
        <v>76</v>
      </c>
      <c r="D47" s="331"/>
      <c r="E47" s="331"/>
      <c r="F47" s="122"/>
      <c r="G47" s="332" t="str">
        <f>IF(COUNTIF(G12:G40,"GYJ")=0,"",COUNTIF(G12:G40,"GYJ"))</f>
        <v/>
      </c>
      <c r="H47" s="331"/>
      <c r="I47" s="331"/>
      <c r="J47" s="122"/>
      <c r="K47" s="332" t="str">
        <f>IF(COUNTIF(K12:K40,"GYJ")=0,"",COUNTIF(K12:K40,"GYJ"))</f>
        <v/>
      </c>
      <c r="L47" s="331"/>
      <c r="M47" s="331"/>
      <c r="N47" s="122"/>
      <c r="O47" s="332">
        <f>IF(COUNTIF(O12:O40,"GYJ")=0,"",COUNTIF(O12:O40,"GYJ"))</f>
        <v>1</v>
      </c>
      <c r="P47" s="331"/>
      <c r="Q47" s="331"/>
      <c r="R47" s="122"/>
      <c r="S47" s="332">
        <f>IF(COUNTIF(S12:S40,"GYJ")=0,"",COUNTIF(S12:S40,"GYJ"))</f>
        <v>1</v>
      </c>
      <c r="T47" s="331"/>
      <c r="U47" s="331"/>
      <c r="V47" s="122"/>
      <c r="W47" s="332" t="str">
        <f>IF(COUNTIF(W12:W40,"GYJ")=0,"",COUNTIF(W12:W40,"GYJ"))</f>
        <v/>
      </c>
      <c r="X47" s="331"/>
      <c r="Y47" s="331"/>
      <c r="Z47" s="122"/>
      <c r="AA47" s="332">
        <f>IF(COUNTIF(AA12:AA40,"GYJ")=0,"",COUNTIF(AA12:AA40,"GYJ"))</f>
        <v>2</v>
      </c>
      <c r="AB47" s="331"/>
      <c r="AC47" s="331"/>
      <c r="AD47" s="122"/>
      <c r="AE47" s="332" t="str">
        <f>IF(COUNTIF(AE12:AE40,"GYJ")=0,"",COUNTIF(AE12:AE40,"GYJ"))</f>
        <v/>
      </c>
      <c r="AF47" s="331"/>
      <c r="AG47" s="331"/>
      <c r="AH47" s="122"/>
      <c r="AI47" s="332">
        <f>IF(COUNTIF(AI12:AI40,"GYJ")=0,"",COUNTIF(AI12:AI40,"GYJ"))</f>
        <v>2</v>
      </c>
      <c r="AJ47" s="331"/>
      <c r="AK47" s="331"/>
      <c r="AL47" s="122"/>
      <c r="AM47" s="333">
        <f t="shared" si="13"/>
        <v>4</v>
      </c>
    </row>
    <row r="48" spans="1:39" x14ac:dyDescent="0.2">
      <c r="A48" s="358"/>
      <c r="B48" s="330"/>
      <c r="C48" s="330" t="s">
        <v>77</v>
      </c>
      <c r="D48" s="331"/>
      <c r="E48" s="331"/>
      <c r="F48" s="122"/>
      <c r="G48" s="332" t="str">
        <f>IF(COUNTIF(G12:G40,"GYJ(Z)")=0,"",COUNTIF(G12:G40,"GYJ(Z)"))</f>
        <v/>
      </c>
      <c r="H48" s="331"/>
      <c r="I48" s="331"/>
      <c r="J48" s="122"/>
      <c r="K48" s="332" t="str">
        <f>IF(COUNTIF(K12:K40,"GYJ(Z)")=0,"",COUNTIF(K12:K40,"GYJ(Z)"))</f>
        <v/>
      </c>
      <c r="L48" s="331"/>
      <c r="M48" s="331"/>
      <c r="N48" s="122"/>
      <c r="O48" s="332" t="str">
        <f>IF(COUNTIF(O12:O40,"GYJ(Z)")=0,"",COUNTIF(O12:O40,"GYJ(Z)"))</f>
        <v/>
      </c>
      <c r="P48" s="331"/>
      <c r="Q48" s="331"/>
      <c r="R48" s="122"/>
      <c r="S48" s="332" t="str">
        <f>IF(COUNTIF(S12:S40,"GYJ(Z)")=0,"",COUNTIF(S12:S40,"GYJ(Z)"))</f>
        <v/>
      </c>
      <c r="T48" s="331"/>
      <c r="U48" s="331"/>
      <c r="V48" s="122"/>
      <c r="W48" s="332" t="str">
        <f>IF(COUNTIF(W12:W40,"GYJ(Z)")=0,"",COUNTIF(W12:W40,"GYJ(Z)"))</f>
        <v/>
      </c>
      <c r="X48" s="331"/>
      <c r="Y48" s="331"/>
      <c r="Z48" s="122"/>
      <c r="AA48" s="332" t="str">
        <f>IF(COUNTIF(AA12:AA40,"GYJ(Z)")=0,"",COUNTIF(AA12:AA40,"GYJ(Z)"))</f>
        <v/>
      </c>
      <c r="AB48" s="331"/>
      <c r="AC48" s="331"/>
      <c r="AD48" s="122"/>
      <c r="AE48" s="332" t="str">
        <f>IF(COUNTIF(AE12:AE40,"GYJ(Z)")=0,"",COUNTIF(AE12:AE40,"GYJ(Z)"))</f>
        <v/>
      </c>
      <c r="AF48" s="331"/>
      <c r="AG48" s="331"/>
      <c r="AH48" s="122"/>
      <c r="AI48" s="332" t="str">
        <f>IF(COUNTIF(AI12:AI40,"GYJ(Z)")=0,"",COUNTIF(AI12:AI40,"GYJ(Z)"))</f>
        <v/>
      </c>
      <c r="AJ48" s="331"/>
      <c r="AK48" s="331"/>
      <c r="AL48" s="122"/>
      <c r="AM48" s="333" t="str">
        <f t="shared" si="13"/>
        <v/>
      </c>
    </row>
    <row r="49" spans="1:39" x14ac:dyDescent="0.2">
      <c r="A49" s="358"/>
      <c r="B49" s="359"/>
      <c r="C49" s="666" t="s">
        <v>59</v>
      </c>
      <c r="D49" s="663"/>
      <c r="E49" s="663"/>
      <c r="F49" s="664"/>
      <c r="G49" s="665" t="str">
        <f>IF(COUNTIF(G12:G40,"K")=0,"",COUNTIF(G12:G40,"K"))</f>
        <v/>
      </c>
      <c r="H49" s="663"/>
      <c r="I49" s="663"/>
      <c r="J49" s="664"/>
      <c r="K49" s="665" t="str">
        <f>IF(COUNTIF(K12:K40,"K")=0,"",COUNTIF(K12:K40,"K"))</f>
        <v/>
      </c>
      <c r="L49" s="663"/>
      <c r="M49" s="663"/>
      <c r="N49" s="664"/>
      <c r="O49" s="665" t="str">
        <f>IF(COUNTIF(O12:O40,"K")=0,"",COUNTIF(O12:O40,"K"))</f>
        <v/>
      </c>
      <c r="P49" s="663"/>
      <c r="Q49" s="663"/>
      <c r="R49" s="664"/>
      <c r="S49" s="665" t="str">
        <f>IF(COUNTIF(S12:S40,"K")=0,"",COUNTIF(S12:S40,"K"))</f>
        <v/>
      </c>
      <c r="T49" s="663"/>
      <c r="U49" s="663"/>
      <c r="V49" s="664"/>
      <c r="W49" s="665" t="str">
        <f>IF(COUNTIF(W12:W40,"K")=0,"",COUNTIF(W12:W40,"K"))</f>
        <v/>
      </c>
      <c r="X49" s="663"/>
      <c r="Y49" s="663"/>
      <c r="Z49" s="664"/>
      <c r="AA49" s="665" t="str">
        <f>IF(COUNTIF(AA12:AA40,"K")=0,"",COUNTIF(AA12:AA40,"K"))</f>
        <v/>
      </c>
      <c r="AB49" s="663"/>
      <c r="AC49" s="663"/>
      <c r="AD49" s="664"/>
      <c r="AE49" s="665">
        <f>IF(COUNTIF(AE12:AE40,"K")=0,"",COUNTIF(AE12:AE40,"K"))</f>
        <v>1</v>
      </c>
      <c r="AF49" s="663"/>
      <c r="AG49" s="663"/>
      <c r="AH49" s="664"/>
      <c r="AI49" s="665" t="str">
        <f>IF(COUNTIF(AI12:AI40,"K")=0,"",COUNTIF(AI12:AI40,"K"))</f>
        <v/>
      </c>
      <c r="AJ49" s="331"/>
      <c r="AK49" s="331"/>
      <c r="AL49" s="122"/>
      <c r="AM49" s="333">
        <f>SUM(AI49,AE49)</f>
        <v>1</v>
      </c>
    </row>
    <row r="50" spans="1:39" x14ac:dyDescent="0.2">
      <c r="A50" s="358"/>
      <c r="B50" s="359"/>
      <c r="C50" s="666" t="s">
        <v>60</v>
      </c>
      <c r="D50" s="663"/>
      <c r="E50" s="663"/>
      <c r="F50" s="664"/>
      <c r="G50" s="665" t="str">
        <f>IF(COUNTIF(G12:G40,"K(Z)")=0,"",COUNTIF(G12:G40,"K(Z)"))</f>
        <v/>
      </c>
      <c r="H50" s="663"/>
      <c r="I50" s="663"/>
      <c r="J50" s="664"/>
      <c r="K50" s="665" t="str">
        <f>IF(COUNTIF(K12:K40,"K(Z)")=0,"",COUNTIF(K12:K40,"K(Z)"))</f>
        <v/>
      </c>
      <c r="L50" s="663"/>
      <c r="M50" s="663"/>
      <c r="N50" s="664"/>
      <c r="O50" s="665" t="str">
        <f>IF(COUNTIF(O12:O40,"K(Z)")=0,"",COUNTIF(O12:O40,"K(Z)"))</f>
        <v/>
      </c>
      <c r="P50" s="663"/>
      <c r="Q50" s="663"/>
      <c r="R50" s="664"/>
      <c r="S50" s="665" t="str">
        <f>IF(COUNTIF(S12:S40,"K(Z)")=0,"",COUNTIF(S12:S40,"K(Z)"))</f>
        <v/>
      </c>
      <c r="T50" s="663"/>
      <c r="U50" s="663"/>
      <c r="V50" s="664"/>
      <c r="W50" s="665" t="str">
        <f>IF(COUNTIF(W12:W40,"K(Z)")=0,"",COUNTIF(W12:W40,"K(Z)"))</f>
        <v/>
      </c>
      <c r="X50" s="663"/>
      <c r="Y50" s="663"/>
      <c r="Z50" s="664"/>
      <c r="AA50" s="665" t="str">
        <f>IF(COUNTIF(AA12:AA40,"K(Z)")=0,"",COUNTIF(AA12:AA40,"K(Z)"))</f>
        <v/>
      </c>
      <c r="AB50" s="663"/>
      <c r="AC50" s="663"/>
      <c r="AD50" s="664"/>
      <c r="AE50" s="665">
        <f>IF(COUNTIF(AE12:AE40,"K(Z)")=0,"",COUNTIF(AE12:AE40,"K(Z)"))</f>
        <v>1</v>
      </c>
      <c r="AF50" s="663"/>
      <c r="AG50" s="663"/>
      <c r="AH50" s="664"/>
      <c r="AI50" s="665" t="str">
        <f>IF(COUNTIF(AI12:AI40,"K(Z)")=0,"",COUNTIF(AI12:AI40,"K(Z)"))</f>
        <v/>
      </c>
      <c r="AJ50" s="331"/>
      <c r="AK50" s="331"/>
      <c r="AL50" s="122"/>
      <c r="AM50" s="333">
        <f>SUM(AI50,AE50)</f>
        <v>1</v>
      </c>
    </row>
    <row r="51" spans="1:39" x14ac:dyDescent="0.2">
      <c r="A51" s="358"/>
      <c r="B51" s="359"/>
      <c r="C51" s="330" t="s">
        <v>21</v>
      </c>
      <c r="D51" s="331"/>
      <c r="E51" s="331"/>
      <c r="F51" s="122"/>
      <c r="G51" s="332" t="str">
        <f>IF(COUNTIF(G12:G40,"AV")=0,"",COUNTIF(G12:G40,"AV"))</f>
        <v/>
      </c>
      <c r="H51" s="331"/>
      <c r="I51" s="331"/>
      <c r="J51" s="122"/>
      <c r="K51" s="332" t="str">
        <f>IF(COUNTIF(K12:K40,"AV")=0,"",COUNTIF(K12:K40,"AV"))</f>
        <v/>
      </c>
      <c r="L51" s="331"/>
      <c r="M51" s="331"/>
      <c r="N51" s="122"/>
      <c r="O51" s="332" t="str">
        <f>IF(COUNTIF(O12:O40,"AV")=0,"",COUNTIF(O12:O40,"AV"))</f>
        <v/>
      </c>
      <c r="P51" s="331"/>
      <c r="Q51" s="331"/>
      <c r="R51" s="122"/>
      <c r="S51" s="332" t="str">
        <f>IF(COUNTIF(S12:S40,"AV")=0,"",COUNTIF(S12:S40,"AV"))</f>
        <v/>
      </c>
      <c r="T51" s="331"/>
      <c r="U51" s="331"/>
      <c r="V51" s="122"/>
      <c r="W51" s="332" t="str">
        <f>IF(COUNTIF(W12:W40,"AV")=0,"",COUNTIF(W12:W40,"AV"))</f>
        <v/>
      </c>
      <c r="X51" s="331"/>
      <c r="Y51" s="331"/>
      <c r="Z51" s="122"/>
      <c r="AA51" s="332" t="str">
        <f>IF(COUNTIF(AA12:AA40,"AV")=0,"",COUNTIF(AA12:AA40,"AV"))</f>
        <v/>
      </c>
      <c r="AB51" s="331"/>
      <c r="AC51" s="331"/>
      <c r="AD51" s="122"/>
      <c r="AE51" s="332" t="str">
        <f>IF(COUNTIF(AE12:AE40,"AV")=0,"",COUNTIF(AE12:AE40,"AV"))</f>
        <v/>
      </c>
      <c r="AF51" s="331"/>
      <c r="AG51" s="331"/>
      <c r="AH51" s="122"/>
      <c r="AI51" s="332" t="str">
        <f>IF(COUNTIF(AI12:AI40,"AV")=0,"",COUNTIF(AI12:AI40,"AV"))</f>
        <v/>
      </c>
      <c r="AJ51" s="331"/>
      <c r="AK51" s="331"/>
      <c r="AL51" s="122"/>
      <c r="AM51" s="333" t="str">
        <f t="shared" si="13"/>
        <v/>
      </c>
    </row>
    <row r="52" spans="1:39" x14ac:dyDescent="0.2">
      <c r="A52" s="358"/>
      <c r="B52" s="359"/>
      <c r="C52" s="330" t="s">
        <v>78</v>
      </c>
      <c r="D52" s="331"/>
      <c r="E52" s="331"/>
      <c r="F52" s="122"/>
      <c r="G52" s="332" t="str">
        <f>IF(COUNTIF(G12:G40,"KV")=0,"",COUNTIF(G12:G40,"KV"))</f>
        <v/>
      </c>
      <c r="H52" s="331"/>
      <c r="I52" s="331"/>
      <c r="J52" s="122"/>
      <c r="K52" s="332" t="str">
        <f>IF(COUNTIF(K12:K40,"KV")=0,"",COUNTIF(K12:K40,"KV"))</f>
        <v/>
      </c>
      <c r="L52" s="331"/>
      <c r="M52" s="331"/>
      <c r="N52" s="122"/>
      <c r="O52" s="332" t="str">
        <f>IF(COUNTIF(O12:O40,"KV")=0,"",COUNTIF(O12:O40,"KV"))</f>
        <v/>
      </c>
      <c r="P52" s="331"/>
      <c r="Q52" s="331"/>
      <c r="R52" s="122"/>
      <c r="S52" s="332" t="str">
        <f>IF(COUNTIF(S12:S40,"KV")=0,"",COUNTIF(S12:S40,"KV"))</f>
        <v/>
      </c>
      <c r="T52" s="331"/>
      <c r="U52" s="331"/>
      <c r="V52" s="122"/>
      <c r="W52" s="332" t="str">
        <f>IF(COUNTIF(W12:W40,"KV")=0,"",COUNTIF(W12:W40,"KV"))</f>
        <v/>
      </c>
      <c r="X52" s="331"/>
      <c r="Y52" s="331"/>
      <c r="Z52" s="122"/>
      <c r="AA52" s="332" t="str">
        <f>IF(COUNTIF(AA12:AA40,"KV")=0,"",COUNTIF(AA12:AA40,"KV"))</f>
        <v/>
      </c>
      <c r="AB52" s="331"/>
      <c r="AC52" s="331"/>
      <c r="AD52" s="122"/>
      <c r="AE52" s="332" t="str">
        <f>IF(COUNTIF(AE12:AE40,"KV")=0,"",COUNTIF(AE12:AE40,"KV"))</f>
        <v/>
      </c>
      <c r="AF52" s="331"/>
      <c r="AG52" s="331"/>
      <c r="AH52" s="122"/>
      <c r="AI52" s="332" t="str">
        <f>IF(COUNTIF(AI12:AI40,"KV")=0,"",COUNTIF(AI12:AI40,"KV"))</f>
        <v/>
      </c>
      <c r="AJ52" s="331"/>
      <c r="AK52" s="331"/>
      <c r="AL52" s="122"/>
      <c r="AM52" s="333" t="str">
        <f t="shared" si="13"/>
        <v/>
      </c>
    </row>
    <row r="53" spans="1:39" x14ac:dyDescent="0.2">
      <c r="A53" s="358"/>
      <c r="B53" s="359"/>
      <c r="C53" s="330" t="s">
        <v>79</v>
      </c>
      <c r="D53" s="338"/>
      <c r="E53" s="338"/>
      <c r="F53" s="339"/>
      <c r="G53" s="332" t="str">
        <f>IF(COUNTIF(G12:G40,"SZG")=0,"",COUNTIF(G12:G40,"SZG"))</f>
        <v/>
      </c>
      <c r="H53" s="338"/>
      <c r="I53" s="338"/>
      <c r="J53" s="339"/>
      <c r="K53" s="332" t="str">
        <f>IF(COUNTIF(K12:K40,"SZG")=0,"",COUNTIF(K12:K40,"SZG"))</f>
        <v/>
      </c>
      <c r="L53" s="338"/>
      <c r="M53" s="338"/>
      <c r="N53" s="339"/>
      <c r="O53" s="332" t="str">
        <f>IF(COUNTIF(O12:O40,"SZG")=0,"",COUNTIF(O12:O40,"SZG"))</f>
        <v/>
      </c>
      <c r="P53" s="338"/>
      <c r="Q53" s="338"/>
      <c r="R53" s="339"/>
      <c r="S53" s="332" t="str">
        <f>IF(COUNTIF(S12:S40,"SZG")=0,"",COUNTIF(S12:S40,"SZG"))</f>
        <v/>
      </c>
      <c r="T53" s="338"/>
      <c r="U53" s="338"/>
      <c r="V53" s="339"/>
      <c r="W53" s="332" t="str">
        <f>IF(COUNTIF(W12:W40,"SZG")=0,"",COUNTIF(W12:W40,"SZG"))</f>
        <v/>
      </c>
      <c r="X53" s="338"/>
      <c r="Y53" s="338"/>
      <c r="Z53" s="339"/>
      <c r="AA53" s="332" t="str">
        <f>IF(COUNTIF(AA12:AA40,"SZG")=0,"",COUNTIF(AA12:AA40,"SZG"))</f>
        <v/>
      </c>
      <c r="AB53" s="338"/>
      <c r="AC53" s="338"/>
      <c r="AD53" s="339"/>
      <c r="AE53" s="332" t="str">
        <f>IF(COUNTIF(AE12:AE40,"SZG")=0,"",COUNTIF(AE12:AE40,"SZG"))</f>
        <v/>
      </c>
      <c r="AF53" s="338"/>
      <c r="AG53" s="338"/>
      <c r="AH53" s="339"/>
      <c r="AI53" s="332" t="str">
        <f>IF(COUNTIF(AI12:AI40,"SZG")=0,"",COUNTIF(AI12:AI40,"SZG"))</f>
        <v/>
      </c>
      <c r="AJ53" s="331"/>
      <c r="AK53" s="331"/>
      <c r="AL53" s="122"/>
      <c r="AM53" s="333" t="str">
        <f t="shared" si="13"/>
        <v/>
      </c>
    </row>
    <row r="54" spans="1:39" x14ac:dyDescent="0.2">
      <c r="A54" s="358"/>
      <c r="B54" s="359"/>
      <c r="C54" s="330" t="s">
        <v>80</v>
      </c>
      <c r="D54" s="338"/>
      <c r="E54" s="338"/>
      <c r="F54" s="339"/>
      <c r="G54" s="332" t="str">
        <f>IF(COUNTIF(G12:G40,"ZV")=0,"",COUNTIF(G12:G40,"ZV"))</f>
        <v/>
      </c>
      <c r="H54" s="338"/>
      <c r="I54" s="338"/>
      <c r="J54" s="339"/>
      <c r="K54" s="332" t="str">
        <f>IF(COUNTIF(K12:K40,"ZV")=0,"",COUNTIF(K12:K40,"ZV"))</f>
        <v/>
      </c>
      <c r="L54" s="338"/>
      <c r="M54" s="338"/>
      <c r="N54" s="339"/>
      <c r="O54" s="332" t="str">
        <f>IF(COUNTIF(O12:O40,"ZV")=0,"",COUNTIF(O12:O40,"ZV"))</f>
        <v/>
      </c>
      <c r="P54" s="338"/>
      <c r="Q54" s="338"/>
      <c r="R54" s="339"/>
      <c r="S54" s="332" t="str">
        <f>IF(COUNTIF(S12:S40,"ZV")=0,"",COUNTIF(S12:S40,"ZV"))</f>
        <v/>
      </c>
      <c r="T54" s="338"/>
      <c r="U54" s="338"/>
      <c r="V54" s="339"/>
      <c r="W54" s="332" t="str">
        <f>IF(COUNTIF(W12:W40,"ZV")=0,"",COUNTIF(W12:W40,"ZV"))</f>
        <v/>
      </c>
      <c r="X54" s="338"/>
      <c r="Y54" s="338"/>
      <c r="Z54" s="339"/>
      <c r="AA54" s="332" t="str">
        <f>IF(COUNTIF(AA12:AA40,"ZV")=0,"",COUNTIF(AA12:AA40,"ZV"))</f>
        <v/>
      </c>
      <c r="AB54" s="338"/>
      <c r="AC54" s="338"/>
      <c r="AD54" s="339"/>
      <c r="AE54" s="332" t="str">
        <f>IF(COUNTIF(AE12:AE40,"ZV")=0,"",COUNTIF(AE12:AE40,"ZV"))</f>
        <v/>
      </c>
      <c r="AF54" s="338"/>
      <c r="AG54" s="338"/>
      <c r="AH54" s="339"/>
      <c r="AI54" s="332">
        <f>IF(COUNTIF(AI12:AI40,"ZV")=0,"",COUNTIF(AI12:AI40,"ZV"))</f>
        <v>2</v>
      </c>
      <c r="AJ54" s="331"/>
      <c r="AK54" s="331"/>
      <c r="AL54" s="122"/>
      <c r="AM54" s="333">
        <f>SUM(AI54,AE54)</f>
        <v>2</v>
      </c>
    </row>
    <row r="55" spans="1:39" ht="13.5" thickBot="1" x14ac:dyDescent="0.25">
      <c r="A55" s="360"/>
      <c r="B55" s="361"/>
      <c r="C55" s="342" t="s">
        <v>26</v>
      </c>
      <c r="D55" s="343"/>
      <c r="E55" s="343"/>
      <c r="F55" s="344"/>
      <c r="G55" s="345" t="str">
        <f>IF(SUM(G43:G54)=0,"",SUM(G43:G54))</f>
        <v/>
      </c>
      <c r="H55" s="343"/>
      <c r="I55" s="343"/>
      <c r="J55" s="344"/>
      <c r="K55" s="345">
        <f>IF(SUM(K43:K54)=0,"",SUM(K43:K54))</f>
        <v>2</v>
      </c>
      <c r="L55" s="343"/>
      <c r="M55" s="343"/>
      <c r="N55" s="344"/>
      <c r="O55" s="345">
        <f>IF(SUM(O43:O54)=0,"",SUM(O43:O54))</f>
        <v>2</v>
      </c>
      <c r="P55" s="343"/>
      <c r="Q55" s="343"/>
      <c r="R55" s="344"/>
      <c r="S55" s="345">
        <f>IF(SUM(S43:S54)=0,"",SUM(S43:S54))</f>
        <v>2</v>
      </c>
      <c r="T55" s="343"/>
      <c r="U55" s="343"/>
      <c r="V55" s="344"/>
      <c r="W55" s="345">
        <f>IF(SUM(W43:W54)=0,"",SUM(W43:W54))</f>
        <v>2</v>
      </c>
      <c r="X55" s="343"/>
      <c r="Y55" s="343"/>
      <c r="Z55" s="344"/>
      <c r="AA55" s="345">
        <f>IF(SUM(AA43:AA54)=0,"",SUM(AA43:AA54))</f>
        <v>6</v>
      </c>
      <c r="AB55" s="343"/>
      <c r="AC55" s="343"/>
      <c r="AD55" s="344"/>
      <c r="AE55" s="345">
        <f>IF(SUM(AE43:AE54)=0,"",SUM(AE43:AE54))</f>
        <v>5</v>
      </c>
      <c r="AF55" s="343"/>
      <c r="AG55" s="343"/>
      <c r="AH55" s="344"/>
      <c r="AI55" s="345">
        <f>IF(SUM(AI43:AI54)=0,"",SUM(AI43:AI54))</f>
        <v>6</v>
      </c>
      <c r="AJ55" s="343"/>
      <c r="AK55" s="343"/>
      <c r="AL55" s="344"/>
      <c r="AM55" s="333">
        <f>SUM(AM43:AM54)</f>
        <v>22</v>
      </c>
    </row>
    <row r="56" spans="1:39" ht="13.5" thickTop="1" x14ac:dyDescent="0.2"/>
    <row r="57" spans="1:39" x14ac:dyDescent="0.2">
      <c r="D57" s="147">
        <f>SUM(D34,E34)</f>
        <v>536</v>
      </c>
      <c r="H57" s="147">
        <f>SUM(H34,I34)</f>
        <v>364</v>
      </c>
      <c r="L57" s="147">
        <f>SUM(L34,M34)</f>
        <v>406</v>
      </c>
      <c r="P57" s="147">
        <f>SUM(P34,Q34)</f>
        <v>364</v>
      </c>
      <c r="T57" s="147">
        <f>SUM(T34,U34)</f>
        <v>420</v>
      </c>
      <c r="X57" s="147">
        <f>SUM(X34,Y34)</f>
        <v>378</v>
      </c>
      <c r="AB57" s="147">
        <f>SUM(AB34,AC34)</f>
        <v>420</v>
      </c>
      <c r="AF57" s="147">
        <f>SUM(AF34,AG34)</f>
        <v>288</v>
      </c>
    </row>
  </sheetData>
  <protectedRanges>
    <protectedRange sqref="C42" name="Tartomány4"/>
    <protectedRange sqref="C54:C55" name="Tartomány4_1"/>
    <protectedRange sqref="C19" name="Tartomány1_2_1"/>
    <protectedRange sqref="C20" name="Tartomány1_2_1_1_1"/>
  </protectedRanges>
  <mergeCells count="48">
    <mergeCell ref="AN6:AN9"/>
    <mergeCell ref="AO6:AO9"/>
    <mergeCell ref="D40:S40"/>
    <mergeCell ref="T40:AA40"/>
    <mergeCell ref="AJ40:AM40"/>
    <mergeCell ref="O8:O9"/>
    <mergeCell ref="F8:F9"/>
    <mergeCell ref="AJ6:AM7"/>
    <mergeCell ref="D7:G7"/>
    <mergeCell ref="H7:K7"/>
    <mergeCell ref="L7:O7"/>
    <mergeCell ref="P7:S7"/>
    <mergeCell ref="T7:W7"/>
    <mergeCell ref="X7:AA7"/>
    <mergeCell ref="AB7:AE7"/>
    <mergeCell ref="AD8:AD9"/>
    <mergeCell ref="A41:S41"/>
    <mergeCell ref="A42:S42"/>
    <mergeCell ref="AL8:AL9"/>
    <mergeCell ref="AF7:AI7"/>
    <mergeCell ref="A6:A9"/>
    <mergeCell ref="B6:B9"/>
    <mergeCell ref="C6:C9"/>
    <mergeCell ref="D6:S6"/>
    <mergeCell ref="T6:AA6"/>
    <mergeCell ref="G8:G9"/>
    <mergeCell ref="A34:C34"/>
    <mergeCell ref="AM8:AM9"/>
    <mergeCell ref="D35:S35"/>
    <mergeCell ref="T35:AA35"/>
    <mergeCell ref="AJ35:AM35"/>
    <mergeCell ref="V8:V9"/>
    <mergeCell ref="W8:W9"/>
    <mergeCell ref="Z8:Z9"/>
    <mergeCell ref="AA8:AA9"/>
    <mergeCell ref="R8:R9"/>
    <mergeCell ref="S8:S9"/>
    <mergeCell ref="J8:J9"/>
    <mergeCell ref="K8:K9"/>
    <mergeCell ref="N8:N9"/>
    <mergeCell ref="AE8:AE9"/>
    <mergeCell ref="AH8:AH9"/>
    <mergeCell ref="AI8:AI9"/>
    <mergeCell ref="A1:AM1"/>
    <mergeCell ref="A2:AM2"/>
    <mergeCell ref="A3:AM3"/>
    <mergeCell ref="A4:AM4"/>
    <mergeCell ref="A5:AM5"/>
  </mergeCells>
  <pageMargins left="0.7" right="0.7" top="0.75" bottom="0.75" header="0.3" footer="0.3"/>
  <pageSetup paperSize="8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P58"/>
  <sheetViews>
    <sheetView topLeftCell="T4" zoomScale="98" zoomScaleNormal="98" workbookViewId="0">
      <selection activeCell="AN26" sqref="AN26"/>
    </sheetView>
  </sheetViews>
  <sheetFormatPr defaultColWidth="9.33203125" defaultRowHeight="12.75" x14ac:dyDescent="0.2"/>
  <cols>
    <col min="1" max="1" width="14.1640625" style="293" customWidth="1"/>
    <col min="2" max="2" width="9.33203125" style="147"/>
    <col min="3" max="3" width="63.33203125" style="147" bestFit="1" customWidth="1"/>
    <col min="4" max="35" width="9.33203125" style="147" customWidth="1"/>
    <col min="36" max="36" width="11.6640625" style="147" customWidth="1"/>
    <col min="37" max="37" width="13.6640625" style="147" customWidth="1"/>
    <col min="38" max="38" width="9.33203125" style="147" customWidth="1"/>
    <col min="39" max="39" width="11.1640625" style="147" customWidth="1"/>
    <col min="40" max="40" width="74.83203125" style="147" bestFit="1" customWidth="1"/>
    <col min="41" max="41" width="35.33203125" style="147" bestFit="1" customWidth="1"/>
    <col min="42" max="16384" width="9.33203125" style="147"/>
  </cols>
  <sheetData>
    <row r="1" spans="1:41" ht="22.5" x14ac:dyDescent="0.2">
      <c r="A1" s="1142" t="s">
        <v>17</v>
      </c>
      <c r="B1" s="1142"/>
      <c r="C1" s="1142"/>
      <c r="D1" s="1142"/>
      <c r="E1" s="1142"/>
      <c r="F1" s="1142"/>
      <c r="G1" s="1142"/>
      <c r="H1" s="1142"/>
      <c r="I1" s="1142"/>
      <c r="J1" s="1142"/>
      <c r="K1" s="1142"/>
      <c r="L1" s="1142"/>
      <c r="M1" s="1142"/>
      <c r="N1" s="1142"/>
      <c r="O1" s="1142"/>
      <c r="P1" s="1142"/>
      <c r="Q1" s="1142"/>
      <c r="R1" s="1142"/>
      <c r="S1" s="1142"/>
      <c r="T1" s="1142"/>
      <c r="U1" s="1142"/>
      <c r="V1" s="1142"/>
      <c r="W1" s="1142"/>
      <c r="X1" s="1142"/>
      <c r="Y1" s="1142"/>
      <c r="Z1" s="1142"/>
      <c r="AA1" s="1142"/>
      <c r="AB1" s="1142"/>
      <c r="AC1" s="1142"/>
      <c r="AD1" s="1142"/>
      <c r="AE1" s="1142"/>
      <c r="AF1" s="1142"/>
      <c r="AG1" s="1142"/>
      <c r="AH1" s="1142"/>
      <c r="AI1" s="1142"/>
      <c r="AJ1" s="1142"/>
      <c r="AK1" s="1142"/>
      <c r="AL1" s="1142"/>
      <c r="AM1" s="1142"/>
    </row>
    <row r="2" spans="1:41" ht="22.5" x14ac:dyDescent="0.2">
      <c r="A2" s="1116" t="s">
        <v>171</v>
      </c>
      <c r="B2" s="1116"/>
      <c r="C2" s="1116"/>
      <c r="D2" s="1116"/>
      <c r="E2" s="1116"/>
      <c r="F2" s="1116"/>
      <c r="G2" s="1116"/>
      <c r="H2" s="1116"/>
      <c r="I2" s="1116"/>
      <c r="J2" s="1116"/>
      <c r="K2" s="1116"/>
      <c r="L2" s="1116"/>
      <c r="M2" s="1116"/>
      <c r="N2" s="1116"/>
      <c r="O2" s="1116"/>
      <c r="P2" s="1116"/>
      <c r="Q2" s="1116"/>
      <c r="R2" s="1116"/>
      <c r="S2" s="1116"/>
      <c r="T2" s="1116"/>
      <c r="U2" s="1116"/>
      <c r="V2" s="1116"/>
      <c r="W2" s="1116"/>
      <c r="X2" s="1116"/>
      <c r="Y2" s="1116"/>
      <c r="Z2" s="1116"/>
      <c r="AA2" s="1116"/>
      <c r="AB2" s="1116"/>
      <c r="AC2" s="1116"/>
      <c r="AD2" s="1116"/>
      <c r="AE2" s="1116"/>
      <c r="AF2" s="1116"/>
      <c r="AG2" s="1116"/>
      <c r="AH2" s="1116"/>
      <c r="AI2" s="1116"/>
      <c r="AJ2" s="1116"/>
      <c r="AK2" s="1116"/>
      <c r="AL2" s="1116"/>
      <c r="AM2" s="1116"/>
    </row>
    <row r="3" spans="1:41" ht="22.5" x14ac:dyDescent="0.2">
      <c r="A3" s="1158" t="s">
        <v>166</v>
      </c>
      <c r="B3" s="1158"/>
      <c r="C3" s="1158"/>
      <c r="D3" s="1158"/>
      <c r="E3" s="1158"/>
      <c r="F3" s="1158"/>
      <c r="G3" s="1158"/>
      <c r="H3" s="1158"/>
      <c r="I3" s="1158"/>
      <c r="J3" s="1158"/>
      <c r="K3" s="1158"/>
      <c r="L3" s="1158"/>
      <c r="M3" s="1158"/>
      <c r="N3" s="1158"/>
      <c r="O3" s="1158"/>
      <c r="P3" s="1158"/>
      <c r="Q3" s="1158"/>
      <c r="R3" s="1158"/>
      <c r="S3" s="1158"/>
      <c r="T3" s="1158"/>
      <c r="U3" s="1158"/>
      <c r="V3" s="1158"/>
      <c r="W3" s="1158"/>
      <c r="X3" s="1158"/>
      <c r="Y3" s="1158"/>
      <c r="Z3" s="1158"/>
      <c r="AA3" s="1158"/>
      <c r="AB3" s="1158"/>
      <c r="AC3" s="1158"/>
      <c r="AD3" s="1158"/>
      <c r="AE3" s="1158"/>
      <c r="AF3" s="1158"/>
      <c r="AG3" s="1158"/>
      <c r="AH3" s="1158"/>
      <c r="AI3" s="1158"/>
      <c r="AJ3" s="1158"/>
      <c r="AK3" s="1158"/>
      <c r="AL3" s="1158"/>
      <c r="AM3" s="1158"/>
    </row>
    <row r="4" spans="1:41" ht="22.5" x14ac:dyDescent="0.2">
      <c r="A4" s="1116" t="s">
        <v>168</v>
      </c>
      <c r="B4" s="1116"/>
      <c r="C4" s="1116"/>
      <c r="D4" s="1116"/>
      <c r="E4" s="1116"/>
      <c r="F4" s="1116"/>
      <c r="G4" s="1116"/>
      <c r="H4" s="1116"/>
      <c r="I4" s="1116"/>
      <c r="J4" s="1116"/>
      <c r="K4" s="1116"/>
      <c r="L4" s="1116"/>
      <c r="M4" s="1116"/>
      <c r="N4" s="1116"/>
      <c r="O4" s="1116"/>
      <c r="P4" s="1116"/>
      <c r="Q4" s="1116"/>
      <c r="R4" s="1116"/>
      <c r="S4" s="1116"/>
      <c r="T4" s="1116"/>
      <c r="U4" s="1116"/>
      <c r="V4" s="1116"/>
      <c r="W4" s="1116"/>
      <c r="X4" s="1116"/>
      <c r="Y4" s="1116"/>
      <c r="Z4" s="1116"/>
      <c r="AA4" s="1116"/>
      <c r="AB4" s="1116"/>
      <c r="AC4" s="1116"/>
      <c r="AD4" s="1116"/>
      <c r="AE4" s="1116"/>
      <c r="AF4" s="1116"/>
      <c r="AG4" s="1116"/>
      <c r="AH4" s="1116"/>
      <c r="AI4" s="1116"/>
      <c r="AJ4" s="1116"/>
      <c r="AK4" s="1116"/>
      <c r="AL4" s="1116"/>
      <c r="AM4" s="1116"/>
    </row>
    <row r="5" spans="1:41" ht="23.25" thickBot="1" x14ac:dyDescent="0.25">
      <c r="A5" s="1115" t="s">
        <v>165</v>
      </c>
      <c r="B5" s="1115"/>
      <c r="C5" s="1115"/>
      <c r="D5" s="1115"/>
      <c r="E5" s="1115"/>
      <c r="F5" s="1115"/>
      <c r="G5" s="1115"/>
      <c r="H5" s="1115"/>
      <c r="I5" s="1115"/>
      <c r="J5" s="1115"/>
      <c r="K5" s="1115"/>
      <c r="L5" s="1115"/>
      <c r="M5" s="1115"/>
      <c r="N5" s="1115"/>
      <c r="O5" s="1115"/>
      <c r="P5" s="1115"/>
      <c r="Q5" s="1115"/>
      <c r="R5" s="1115"/>
      <c r="S5" s="1115"/>
      <c r="T5" s="1115"/>
      <c r="U5" s="1115"/>
      <c r="V5" s="1115"/>
      <c r="W5" s="1115"/>
      <c r="X5" s="1115"/>
      <c r="Y5" s="1115"/>
      <c r="Z5" s="1115"/>
      <c r="AA5" s="1115"/>
      <c r="AB5" s="1115"/>
      <c r="AC5" s="1115"/>
      <c r="AD5" s="1115"/>
      <c r="AE5" s="1115"/>
      <c r="AF5" s="1115"/>
      <c r="AG5" s="1115"/>
      <c r="AH5" s="1115"/>
      <c r="AI5" s="1115"/>
      <c r="AJ5" s="1115"/>
      <c r="AK5" s="1115"/>
      <c r="AL5" s="1115"/>
      <c r="AM5" s="1115"/>
    </row>
    <row r="6" spans="1:41" ht="14.25" thickTop="1" thickBot="1" x14ac:dyDescent="0.25">
      <c r="A6" s="1204" t="s">
        <v>14</v>
      </c>
      <c r="B6" s="1207" t="s">
        <v>15</v>
      </c>
      <c r="C6" s="1210" t="s">
        <v>16</v>
      </c>
      <c r="D6" s="1213"/>
      <c r="E6" s="1213"/>
      <c r="F6" s="1213"/>
      <c r="G6" s="1213"/>
      <c r="H6" s="1213"/>
      <c r="I6" s="1213"/>
      <c r="J6" s="1213"/>
      <c r="K6" s="1213"/>
      <c r="L6" s="1213"/>
      <c r="M6" s="1213"/>
      <c r="N6" s="1213"/>
      <c r="O6" s="1213"/>
      <c r="P6" s="1213"/>
      <c r="Q6" s="1213"/>
      <c r="R6" s="1213"/>
      <c r="S6" s="1213"/>
      <c r="T6" s="1213"/>
      <c r="U6" s="1213"/>
      <c r="V6" s="1213"/>
      <c r="W6" s="1213"/>
      <c r="X6" s="1213"/>
      <c r="Y6" s="1213"/>
      <c r="Z6" s="1213"/>
      <c r="AA6" s="1213"/>
      <c r="AB6" s="294"/>
      <c r="AC6" s="294"/>
      <c r="AD6" s="294"/>
      <c r="AE6" s="294"/>
      <c r="AF6" s="294"/>
      <c r="AG6" s="294"/>
      <c r="AH6" s="294"/>
      <c r="AI6" s="294"/>
      <c r="AJ6" s="1218" t="s">
        <v>139</v>
      </c>
      <c r="AK6" s="1219"/>
      <c r="AL6" s="1219"/>
      <c r="AM6" s="1231"/>
      <c r="AN6" s="1233" t="s">
        <v>92</v>
      </c>
      <c r="AO6" s="1236" t="s">
        <v>93</v>
      </c>
    </row>
    <row r="7" spans="1:41" ht="14.25" thickTop="1" thickBot="1" x14ac:dyDescent="0.25">
      <c r="A7" s="1205"/>
      <c r="B7" s="1208"/>
      <c r="C7" s="1211"/>
      <c r="D7" s="1222" t="s">
        <v>2</v>
      </c>
      <c r="E7" s="1202"/>
      <c r="F7" s="1202"/>
      <c r="G7" s="1223"/>
      <c r="H7" s="1202" t="s">
        <v>3</v>
      </c>
      <c r="I7" s="1202"/>
      <c r="J7" s="1202"/>
      <c r="K7" s="1203"/>
      <c r="L7" s="1202" t="s">
        <v>4</v>
      </c>
      <c r="M7" s="1202"/>
      <c r="N7" s="1202"/>
      <c r="O7" s="1223"/>
      <c r="P7" s="1202" t="s">
        <v>5</v>
      </c>
      <c r="Q7" s="1202"/>
      <c r="R7" s="1202"/>
      <c r="S7" s="1223"/>
      <c r="T7" s="1202" t="s">
        <v>6</v>
      </c>
      <c r="U7" s="1202"/>
      <c r="V7" s="1202"/>
      <c r="W7" s="1223"/>
      <c r="X7" s="1202" t="s">
        <v>7</v>
      </c>
      <c r="Y7" s="1202"/>
      <c r="Z7" s="1202"/>
      <c r="AA7" s="1203"/>
      <c r="AB7" s="1202" t="s">
        <v>109</v>
      </c>
      <c r="AC7" s="1202"/>
      <c r="AD7" s="1202"/>
      <c r="AE7" s="1203"/>
      <c r="AF7" s="1202" t="s">
        <v>110</v>
      </c>
      <c r="AG7" s="1202"/>
      <c r="AH7" s="1202"/>
      <c r="AI7" s="1203"/>
      <c r="AJ7" s="1220"/>
      <c r="AK7" s="1221"/>
      <c r="AL7" s="1221"/>
      <c r="AM7" s="1232"/>
      <c r="AN7" s="1234"/>
      <c r="AO7" s="1237"/>
    </row>
    <row r="8" spans="1:41" x14ac:dyDescent="0.2">
      <c r="A8" s="1205"/>
      <c r="B8" s="1208"/>
      <c r="C8" s="1211"/>
      <c r="D8" s="295"/>
      <c r="E8" s="296"/>
      <c r="F8" s="1195" t="s">
        <v>13</v>
      </c>
      <c r="G8" s="1197" t="s">
        <v>88</v>
      </c>
      <c r="H8" s="295"/>
      <c r="I8" s="296"/>
      <c r="J8" s="1195" t="s">
        <v>13</v>
      </c>
      <c r="K8" s="1197" t="s">
        <v>88</v>
      </c>
      <c r="L8" s="295"/>
      <c r="M8" s="296"/>
      <c r="N8" s="1195" t="s">
        <v>13</v>
      </c>
      <c r="O8" s="1197" t="s">
        <v>88</v>
      </c>
      <c r="P8" s="295"/>
      <c r="Q8" s="296"/>
      <c r="R8" s="1195" t="s">
        <v>13</v>
      </c>
      <c r="S8" s="1197" t="s">
        <v>88</v>
      </c>
      <c r="T8" s="295"/>
      <c r="U8" s="296"/>
      <c r="V8" s="1195" t="s">
        <v>13</v>
      </c>
      <c r="W8" s="1197" t="s">
        <v>88</v>
      </c>
      <c r="X8" s="295"/>
      <c r="Y8" s="296"/>
      <c r="Z8" s="1195" t="s">
        <v>13</v>
      </c>
      <c r="AA8" s="1197" t="s">
        <v>88</v>
      </c>
      <c r="AB8" s="295"/>
      <c r="AC8" s="296"/>
      <c r="AD8" s="1195" t="s">
        <v>13</v>
      </c>
      <c r="AE8" s="1197" t="s">
        <v>88</v>
      </c>
      <c r="AF8" s="295"/>
      <c r="AG8" s="296"/>
      <c r="AH8" s="1195" t="s">
        <v>13</v>
      </c>
      <c r="AI8" s="1197" t="s">
        <v>88</v>
      </c>
      <c r="AJ8" s="297"/>
      <c r="AK8" s="298"/>
      <c r="AL8" s="1201" t="s">
        <v>13</v>
      </c>
      <c r="AM8" s="1226" t="s">
        <v>64</v>
      </c>
      <c r="AN8" s="1235"/>
      <c r="AO8" s="1237"/>
    </row>
    <row r="9" spans="1:41" ht="78.75" thickBot="1" x14ac:dyDescent="0.25">
      <c r="A9" s="1206"/>
      <c r="B9" s="1209"/>
      <c r="C9" s="1212"/>
      <c r="D9" s="299" t="s">
        <v>89</v>
      </c>
      <c r="E9" s="300" t="s">
        <v>89</v>
      </c>
      <c r="F9" s="1196"/>
      <c r="G9" s="1198"/>
      <c r="H9" s="299" t="s">
        <v>89</v>
      </c>
      <c r="I9" s="300" t="s">
        <v>89</v>
      </c>
      <c r="J9" s="1196"/>
      <c r="K9" s="1198"/>
      <c r="L9" s="299" t="s">
        <v>89</v>
      </c>
      <c r="M9" s="300" t="s">
        <v>89</v>
      </c>
      <c r="N9" s="1196"/>
      <c r="O9" s="1198"/>
      <c r="P9" s="299" t="s">
        <v>89</v>
      </c>
      <c r="Q9" s="300" t="s">
        <v>89</v>
      </c>
      <c r="R9" s="1196"/>
      <c r="S9" s="1198"/>
      <c r="T9" s="299" t="s">
        <v>89</v>
      </c>
      <c r="U9" s="300" t="s">
        <v>89</v>
      </c>
      <c r="V9" s="1196"/>
      <c r="W9" s="1198"/>
      <c r="X9" s="299" t="s">
        <v>89</v>
      </c>
      <c r="Y9" s="300" t="s">
        <v>89</v>
      </c>
      <c r="Z9" s="1196"/>
      <c r="AA9" s="1198"/>
      <c r="AB9" s="299" t="s">
        <v>89</v>
      </c>
      <c r="AC9" s="300" t="s">
        <v>89</v>
      </c>
      <c r="AD9" s="1196"/>
      <c r="AE9" s="1198"/>
      <c r="AF9" s="299" t="s">
        <v>89</v>
      </c>
      <c r="AG9" s="300" t="s">
        <v>89</v>
      </c>
      <c r="AH9" s="1196"/>
      <c r="AI9" s="1198"/>
      <c r="AJ9" s="299" t="s">
        <v>90</v>
      </c>
      <c r="AK9" s="300" t="s">
        <v>90</v>
      </c>
      <c r="AL9" s="1196"/>
      <c r="AM9" s="1227"/>
      <c r="AN9" s="1235"/>
      <c r="AO9" s="1237"/>
    </row>
    <row r="10" spans="1:41" s="223" customFormat="1" ht="18.75" thickBot="1" x14ac:dyDescent="0.3">
      <c r="A10" s="301"/>
      <c r="B10" s="302"/>
      <c r="C10" s="303" t="s">
        <v>81</v>
      </c>
      <c r="D10" s="167">
        <f>SZAK!D98</f>
        <v>206</v>
      </c>
      <c r="E10" s="167">
        <f>SZAK!E98</f>
        <v>330</v>
      </c>
      <c r="F10" s="167">
        <f>SZAK!F98</f>
        <v>30</v>
      </c>
      <c r="G10" s="168" t="s">
        <v>22</v>
      </c>
      <c r="H10" s="228">
        <f>SZAK!H98</f>
        <v>56</v>
      </c>
      <c r="I10" s="228">
        <f>SZAK!I98</f>
        <v>252</v>
      </c>
      <c r="J10" s="228">
        <f>SZAK!J98</f>
        <v>27</v>
      </c>
      <c r="K10" s="228" t="s">
        <v>22</v>
      </c>
      <c r="L10" s="228">
        <f>SZAK!L98</f>
        <v>98</v>
      </c>
      <c r="M10" s="228">
        <f>SZAK!M98</f>
        <v>224</v>
      </c>
      <c r="N10" s="228">
        <f>SZAK!N98</f>
        <v>22</v>
      </c>
      <c r="O10" s="228" t="s">
        <v>22</v>
      </c>
      <c r="P10" s="228">
        <f>SZAK!P98</f>
        <v>84</v>
      </c>
      <c r="Q10" s="228">
        <f>SZAK!Q98</f>
        <v>252</v>
      </c>
      <c r="R10" s="228">
        <f>SZAK!R98</f>
        <v>23</v>
      </c>
      <c r="S10" s="228" t="s">
        <v>22</v>
      </c>
      <c r="T10" s="228">
        <f>SZAK!T98</f>
        <v>140</v>
      </c>
      <c r="U10" s="228">
        <f>SZAK!U98</f>
        <v>196</v>
      </c>
      <c r="V10" s="228">
        <f>SZAK!V98</f>
        <v>24</v>
      </c>
      <c r="W10" s="228" t="s">
        <v>22</v>
      </c>
      <c r="X10" s="228">
        <f>SZAK!X98</f>
        <v>72</v>
      </c>
      <c r="Y10" s="228">
        <f>SZAK!Y98</f>
        <v>152</v>
      </c>
      <c r="Z10" s="228">
        <f>SZAK!Z98</f>
        <v>15</v>
      </c>
      <c r="AA10" s="228" t="s">
        <v>22</v>
      </c>
      <c r="AB10" s="228">
        <f>SZAK!AB98</f>
        <v>28</v>
      </c>
      <c r="AC10" s="228">
        <f>SZAK!AC98</f>
        <v>196</v>
      </c>
      <c r="AD10" s="228">
        <f>SZAK!AD98</f>
        <v>17</v>
      </c>
      <c r="AE10" s="228" t="s">
        <v>22</v>
      </c>
      <c r="AF10" s="228">
        <f>SZAK!AF98</f>
        <v>26</v>
      </c>
      <c r="AG10" s="228">
        <f>SZAK!AG98</f>
        <v>122</v>
      </c>
      <c r="AH10" s="228">
        <f>SZAK!AH98</f>
        <v>14</v>
      </c>
      <c r="AI10" s="228" t="s">
        <v>22</v>
      </c>
      <c r="AJ10" s="228">
        <f>SZAK!AJ98</f>
        <v>710</v>
      </c>
      <c r="AK10" s="228">
        <f>SZAK!AK98</f>
        <v>1724</v>
      </c>
      <c r="AL10" s="228">
        <f>SZAK!AL98</f>
        <v>172</v>
      </c>
      <c r="AM10" s="228">
        <f>SZAK!AM98</f>
        <v>2434</v>
      </c>
      <c r="AN10" s="880"/>
      <c r="AO10" s="880"/>
    </row>
    <row r="11" spans="1:41" ht="18" x14ac:dyDescent="0.25">
      <c r="A11" s="229" t="s">
        <v>3</v>
      </c>
      <c r="B11" s="933"/>
      <c r="C11" s="304" t="s">
        <v>82</v>
      </c>
      <c r="D11" s="230"/>
      <c r="E11" s="230"/>
      <c r="F11" s="231"/>
      <c r="G11" s="305"/>
      <c r="H11" s="230"/>
      <c r="I11" s="230"/>
      <c r="J11" s="231"/>
      <c r="K11" s="305"/>
      <c r="L11" s="230"/>
      <c r="M11" s="230"/>
      <c r="N11" s="231"/>
      <c r="O11" s="305"/>
      <c r="P11" s="230"/>
      <c r="Q11" s="230"/>
      <c r="R11" s="231"/>
      <c r="S11" s="306"/>
      <c r="T11" s="230"/>
      <c r="U11" s="230"/>
      <c r="V11" s="231"/>
      <c r="W11" s="305"/>
      <c r="X11" s="230"/>
      <c r="Y11" s="230"/>
      <c r="Z11" s="231"/>
      <c r="AA11" s="305"/>
      <c r="AB11" s="230"/>
      <c r="AC11" s="230"/>
      <c r="AD11" s="231"/>
      <c r="AE11" s="305"/>
      <c r="AF11" s="230"/>
      <c r="AG11" s="230"/>
      <c r="AH11" s="231"/>
      <c r="AI11" s="305"/>
      <c r="AJ11" s="232"/>
      <c r="AK11" s="232"/>
      <c r="AL11" s="232"/>
      <c r="AM11" s="233"/>
      <c r="AN11" s="844"/>
      <c r="AO11" s="844"/>
    </row>
    <row r="12" spans="1:41" x14ac:dyDescent="0.2">
      <c r="A12" s="986" t="s">
        <v>556</v>
      </c>
      <c r="B12" s="719" t="s">
        <v>48</v>
      </c>
      <c r="C12" s="949" t="s">
        <v>557</v>
      </c>
      <c r="D12" s="172"/>
      <c r="E12" s="249"/>
      <c r="F12" s="307"/>
      <c r="G12" s="308"/>
      <c r="H12" s="172">
        <v>28</v>
      </c>
      <c r="I12" s="1073">
        <v>28</v>
      </c>
      <c r="J12" s="307">
        <v>2</v>
      </c>
      <c r="K12" s="308" t="s">
        <v>66</v>
      </c>
      <c r="L12" s="172"/>
      <c r="M12" s="249"/>
      <c r="N12" s="307"/>
      <c r="O12" s="308"/>
      <c r="P12" s="172"/>
      <c r="Q12" s="249"/>
      <c r="R12" s="307"/>
      <c r="S12" s="308"/>
      <c r="T12" s="172"/>
      <c r="U12" s="249"/>
      <c r="V12" s="307"/>
      <c r="W12" s="308"/>
      <c r="X12" s="172"/>
      <c r="Y12" s="249"/>
      <c r="Z12" s="307"/>
      <c r="AA12" s="308"/>
      <c r="AB12" s="172"/>
      <c r="AC12" s="249"/>
      <c r="AD12" s="307"/>
      <c r="AE12" s="308"/>
      <c r="AF12" s="172"/>
      <c r="AG12" s="249"/>
      <c r="AH12" s="307"/>
      <c r="AI12" s="308"/>
      <c r="AJ12" s="122">
        <f>SUM(D12,H12,L12,P12,T12,X12,AB12,AF12)</f>
        <v>28</v>
      </c>
      <c r="AK12" s="251">
        <f>SUM(E12,I12,M12,Q12,U12,Y12,AC12,AG12)</f>
        <v>28</v>
      </c>
      <c r="AL12" s="122">
        <f>SUM(F12,J12,N12,R12,V12,Z12,AD12,AH12)</f>
        <v>2</v>
      </c>
      <c r="AM12" s="309">
        <f>SUM(AJ12,AK12)</f>
        <v>56</v>
      </c>
      <c r="AN12" s="984" t="s">
        <v>688</v>
      </c>
      <c r="AO12" s="235" t="s">
        <v>545</v>
      </c>
    </row>
    <row r="13" spans="1:41" x14ac:dyDescent="0.2">
      <c r="A13" s="986" t="s">
        <v>561</v>
      </c>
      <c r="B13" s="719" t="s">
        <v>48</v>
      </c>
      <c r="C13" s="953" t="s">
        <v>560</v>
      </c>
      <c r="D13" s="172"/>
      <c r="E13" s="249"/>
      <c r="F13" s="307"/>
      <c r="G13" s="308"/>
      <c r="H13" s="124"/>
      <c r="I13" s="124"/>
      <c r="J13" s="307"/>
      <c r="K13" s="310"/>
      <c r="L13" s="249"/>
      <c r="M13" s="249"/>
      <c r="N13" s="307"/>
      <c r="O13" s="308"/>
      <c r="P13" s="172"/>
      <c r="Q13" s="249"/>
      <c r="R13" s="307"/>
      <c r="S13" s="308"/>
      <c r="T13" s="172"/>
      <c r="U13" s="249"/>
      <c r="V13" s="311"/>
      <c r="W13" s="176"/>
      <c r="X13" s="172"/>
      <c r="Y13" s="249"/>
      <c r="Z13" s="307"/>
      <c r="AA13" s="308"/>
      <c r="AB13" s="172"/>
      <c r="AC13" s="249"/>
      <c r="AD13" s="307"/>
      <c r="AE13" s="308"/>
      <c r="AF13" s="172">
        <v>20</v>
      </c>
      <c r="AG13" s="249">
        <v>20</v>
      </c>
      <c r="AH13" s="307">
        <v>4</v>
      </c>
      <c r="AI13" s="308" t="s">
        <v>268</v>
      </c>
      <c r="AJ13" s="122">
        <f t="shared" ref="AJ13:AJ27" si="0">SUM(D13,H13,L13,P13,T13,X13,AB13,AF13)</f>
        <v>20</v>
      </c>
      <c r="AK13" s="251">
        <f t="shared" ref="AK13:AK27" si="1">SUM(E13,I13,M13,Q13,U13,Y13,AC13,AG13)</f>
        <v>20</v>
      </c>
      <c r="AL13" s="122">
        <f t="shared" ref="AL13:AL27" si="2">SUM(F13,J13,N13,R13,V13,Z13,AD13,AH13)</f>
        <v>4</v>
      </c>
      <c r="AM13" s="309">
        <f t="shared" ref="AM13:AM27" si="3">SUM(AJ13,AK13)</f>
        <v>40</v>
      </c>
      <c r="AN13" s="984" t="s">
        <v>688</v>
      </c>
      <c r="AO13" s="235" t="s">
        <v>367</v>
      </c>
    </row>
    <row r="14" spans="1:41" x14ac:dyDescent="0.2">
      <c r="A14" s="986" t="s">
        <v>145</v>
      </c>
      <c r="B14" s="719" t="s">
        <v>48</v>
      </c>
      <c r="C14" s="953" t="s">
        <v>146</v>
      </c>
      <c r="D14" s="172"/>
      <c r="E14" s="249"/>
      <c r="F14" s="307"/>
      <c r="G14" s="308"/>
      <c r="H14" s="172"/>
      <c r="I14" s="249"/>
      <c r="J14" s="307"/>
      <c r="K14" s="310"/>
      <c r="L14" s="249"/>
      <c r="M14" s="249"/>
      <c r="N14" s="307"/>
      <c r="O14" s="308"/>
      <c r="P14" s="172">
        <v>28</v>
      </c>
      <c r="Q14" s="249">
        <v>28</v>
      </c>
      <c r="R14" s="307">
        <v>4</v>
      </c>
      <c r="S14" s="308" t="s">
        <v>102</v>
      </c>
      <c r="X14" s="172"/>
      <c r="Y14" s="249"/>
      <c r="Z14" s="307"/>
      <c r="AA14" s="308"/>
      <c r="AB14" s="172"/>
      <c r="AC14" s="249"/>
      <c r="AD14" s="307"/>
      <c r="AE14" s="308"/>
      <c r="AF14" s="172"/>
      <c r="AG14" s="249"/>
      <c r="AH14" s="307"/>
      <c r="AI14" s="308"/>
      <c r="AJ14" s="122">
        <f>SUM(D14,H14,L14,,P14,X14,AB14,AF14)</f>
        <v>28</v>
      </c>
      <c r="AK14" s="251">
        <f>SUM(E14,I14,M14,Q14,Y14,AC14,AG14)</f>
        <v>28</v>
      </c>
      <c r="AL14" s="122">
        <f>SUM(F14,J14,N14,,R14,Z14,AD14,AH14)</f>
        <v>4</v>
      </c>
      <c r="AM14" s="309">
        <f t="shared" si="3"/>
        <v>56</v>
      </c>
      <c r="AN14" s="984" t="s">
        <v>688</v>
      </c>
      <c r="AO14" s="235" t="s">
        <v>579</v>
      </c>
    </row>
    <row r="15" spans="1:41" x14ac:dyDescent="0.2">
      <c r="A15" s="986" t="s">
        <v>767</v>
      </c>
      <c r="B15" s="719" t="s">
        <v>48</v>
      </c>
      <c r="C15" s="953" t="s">
        <v>586</v>
      </c>
      <c r="D15" s="172"/>
      <c r="E15" s="249"/>
      <c r="F15" s="307"/>
      <c r="G15" s="308"/>
      <c r="H15" s="172"/>
      <c r="I15" s="249"/>
      <c r="J15" s="307"/>
      <c r="K15" s="310"/>
      <c r="L15" s="249"/>
      <c r="M15" s="249"/>
      <c r="N15" s="307"/>
      <c r="O15" s="308"/>
      <c r="P15" s="172"/>
      <c r="Q15" s="249"/>
      <c r="R15" s="307"/>
      <c r="S15" s="308"/>
      <c r="T15" s="172"/>
      <c r="U15" s="249"/>
      <c r="V15" s="311"/>
      <c r="W15" s="176"/>
      <c r="X15" s="172">
        <v>28</v>
      </c>
      <c r="Y15" s="249">
        <v>28</v>
      </c>
      <c r="Z15" s="307">
        <v>4</v>
      </c>
      <c r="AA15" s="308" t="s">
        <v>242</v>
      </c>
      <c r="AB15" s="172"/>
      <c r="AC15" s="249"/>
      <c r="AD15" s="307"/>
      <c r="AE15" s="308"/>
      <c r="AF15" s="172"/>
      <c r="AG15" s="249"/>
      <c r="AH15" s="307"/>
      <c r="AI15" s="308"/>
      <c r="AJ15" s="122">
        <f t="shared" si="0"/>
        <v>28</v>
      </c>
      <c r="AK15" s="251">
        <f t="shared" si="1"/>
        <v>28</v>
      </c>
      <c r="AL15" s="122">
        <f t="shared" si="2"/>
        <v>4</v>
      </c>
      <c r="AM15" s="309">
        <f t="shared" si="3"/>
        <v>56</v>
      </c>
      <c r="AN15" s="984" t="s">
        <v>688</v>
      </c>
      <c r="AO15" s="235" t="s">
        <v>579</v>
      </c>
    </row>
    <row r="16" spans="1:41" x14ac:dyDescent="0.2">
      <c r="A16" s="986" t="s">
        <v>660</v>
      </c>
      <c r="B16" s="719" t="s">
        <v>48</v>
      </c>
      <c r="C16" s="953" t="s">
        <v>147</v>
      </c>
      <c r="D16" s="172"/>
      <c r="E16" s="249"/>
      <c r="F16" s="307"/>
      <c r="G16" s="308"/>
      <c r="H16" s="172"/>
      <c r="I16" s="249"/>
      <c r="J16" s="307"/>
      <c r="K16" s="310"/>
      <c r="L16" s="249"/>
      <c r="M16" s="249"/>
      <c r="N16" s="307"/>
      <c r="O16" s="308"/>
      <c r="P16" s="172"/>
      <c r="Q16" s="249"/>
      <c r="R16" s="307"/>
      <c r="S16" s="308"/>
      <c r="T16" s="172"/>
      <c r="U16" s="249"/>
      <c r="V16" s="311"/>
      <c r="W16" s="176"/>
      <c r="X16" s="172"/>
      <c r="Y16" s="249"/>
      <c r="Z16" s="307"/>
      <c r="AA16" s="308"/>
      <c r="AB16" s="172">
        <v>28</v>
      </c>
      <c r="AC16" s="249">
        <v>28</v>
      </c>
      <c r="AD16" s="307">
        <v>4</v>
      </c>
      <c r="AE16" s="308" t="s">
        <v>102</v>
      </c>
      <c r="AF16" s="172"/>
      <c r="AG16" s="249"/>
      <c r="AH16" s="307"/>
      <c r="AI16" s="308"/>
      <c r="AJ16" s="122">
        <f t="shared" si="0"/>
        <v>28</v>
      </c>
      <c r="AK16" s="251">
        <f t="shared" si="1"/>
        <v>28</v>
      </c>
      <c r="AL16" s="122">
        <f t="shared" si="2"/>
        <v>4</v>
      </c>
      <c r="AM16" s="309">
        <f t="shared" si="3"/>
        <v>56</v>
      </c>
      <c r="AN16" s="984" t="s">
        <v>688</v>
      </c>
      <c r="AO16" s="235" t="s">
        <v>579</v>
      </c>
    </row>
    <row r="17" spans="1:42" x14ac:dyDescent="0.2">
      <c r="A17" s="987" t="s">
        <v>765</v>
      </c>
      <c r="B17" s="934" t="s">
        <v>48</v>
      </c>
      <c r="C17" s="974" t="s">
        <v>148</v>
      </c>
      <c r="D17" s="172"/>
      <c r="E17" s="249"/>
      <c r="F17" s="307"/>
      <c r="G17" s="308"/>
      <c r="H17" s="172"/>
      <c r="I17" s="249"/>
      <c r="J17" s="307"/>
      <c r="K17" s="310"/>
      <c r="L17" s="249"/>
      <c r="M17" s="249"/>
      <c r="N17" s="307"/>
      <c r="O17" s="308"/>
      <c r="P17" s="172"/>
      <c r="Q17" s="249"/>
      <c r="R17" s="307"/>
      <c r="S17" s="308"/>
      <c r="T17" s="172"/>
      <c r="U17" s="249"/>
      <c r="V17" s="307"/>
      <c r="W17" s="308"/>
      <c r="X17" s="172"/>
      <c r="Y17" s="249"/>
      <c r="Z17" s="307"/>
      <c r="AA17" s="308"/>
      <c r="AB17" s="172">
        <v>28</v>
      </c>
      <c r="AC17" s="249">
        <v>28</v>
      </c>
      <c r="AD17" s="307">
        <v>4</v>
      </c>
      <c r="AE17" s="308" t="s">
        <v>242</v>
      </c>
      <c r="AF17" s="172"/>
      <c r="AG17" s="249"/>
      <c r="AH17" s="307"/>
      <c r="AI17" s="308"/>
      <c r="AJ17" s="122">
        <f t="shared" si="0"/>
        <v>28</v>
      </c>
      <c r="AK17" s="251">
        <f t="shared" si="1"/>
        <v>28</v>
      </c>
      <c r="AL17" s="122">
        <f t="shared" si="2"/>
        <v>4</v>
      </c>
      <c r="AM17" s="309">
        <f t="shared" si="3"/>
        <v>56</v>
      </c>
      <c r="AN17" s="984" t="s">
        <v>688</v>
      </c>
      <c r="AO17" s="235" t="s">
        <v>579</v>
      </c>
    </row>
    <row r="18" spans="1:42" x14ac:dyDescent="0.2">
      <c r="A18" s="987" t="s">
        <v>766</v>
      </c>
      <c r="B18" s="934" t="s">
        <v>48</v>
      </c>
      <c r="C18" s="974" t="s">
        <v>149</v>
      </c>
      <c r="D18" s="138"/>
      <c r="E18" s="237"/>
      <c r="F18" s="136"/>
      <c r="G18" s="312"/>
      <c r="H18" s="138"/>
      <c r="I18" s="237"/>
      <c r="J18" s="136"/>
      <c r="K18" s="238"/>
      <c r="L18" s="237"/>
      <c r="M18" s="237"/>
      <c r="N18" s="136"/>
      <c r="O18" s="312"/>
      <c r="P18" s="138"/>
      <c r="Q18" s="237"/>
      <c r="R18" s="136"/>
      <c r="S18" s="312"/>
      <c r="T18" s="138"/>
      <c r="U18" s="237"/>
      <c r="V18" s="136"/>
      <c r="W18" s="312"/>
      <c r="X18" s="138"/>
      <c r="Y18" s="237"/>
      <c r="Z18" s="136"/>
      <c r="AA18" s="312"/>
      <c r="AB18" s="138"/>
      <c r="AC18" s="237"/>
      <c r="AD18" s="136"/>
      <c r="AE18" s="312"/>
      <c r="AF18" s="138">
        <v>30</v>
      </c>
      <c r="AG18" s="237">
        <v>20</v>
      </c>
      <c r="AH18" s="136">
        <v>5</v>
      </c>
      <c r="AI18" s="312" t="s">
        <v>102</v>
      </c>
      <c r="AJ18" s="234">
        <f t="shared" si="0"/>
        <v>30</v>
      </c>
      <c r="AK18" s="239">
        <f t="shared" si="1"/>
        <v>20</v>
      </c>
      <c r="AL18" s="234">
        <f t="shared" si="2"/>
        <v>5</v>
      </c>
      <c r="AM18" s="240">
        <f t="shared" si="3"/>
        <v>50</v>
      </c>
      <c r="AN18" s="984" t="s">
        <v>688</v>
      </c>
      <c r="AO18" s="235" t="s">
        <v>579</v>
      </c>
    </row>
    <row r="19" spans="1:42" x14ac:dyDescent="0.2">
      <c r="A19" s="987" t="s">
        <v>564</v>
      </c>
      <c r="B19" s="719" t="s">
        <v>48</v>
      </c>
      <c r="C19" s="989" t="s">
        <v>562</v>
      </c>
      <c r="D19" s="172"/>
      <c r="E19" s="249"/>
      <c r="F19" s="307"/>
      <c r="G19" s="308"/>
      <c r="H19" s="172"/>
      <c r="I19" s="249"/>
      <c r="J19" s="307"/>
      <c r="K19" s="310"/>
      <c r="L19" s="172">
        <v>28</v>
      </c>
      <c r="M19" s="249">
        <v>14</v>
      </c>
      <c r="N19" s="307">
        <v>4</v>
      </c>
      <c r="O19" s="310" t="s">
        <v>66</v>
      </c>
      <c r="P19" s="172"/>
      <c r="Q19" s="249"/>
      <c r="R19" s="307"/>
      <c r="S19" s="308"/>
      <c r="T19" s="172"/>
      <c r="U19" s="249"/>
      <c r="V19" s="307"/>
      <c r="W19" s="308"/>
      <c r="X19" s="172"/>
      <c r="Y19" s="249"/>
      <c r="Z19" s="307"/>
      <c r="AA19" s="308"/>
      <c r="AB19" s="172"/>
      <c r="AC19" s="249"/>
      <c r="AD19" s="307"/>
      <c r="AE19" s="308"/>
      <c r="AF19" s="172"/>
      <c r="AG19" s="249"/>
      <c r="AH19" s="307"/>
      <c r="AI19" s="308"/>
      <c r="AJ19" s="122">
        <f t="shared" si="0"/>
        <v>28</v>
      </c>
      <c r="AK19" s="251">
        <f t="shared" si="1"/>
        <v>14</v>
      </c>
      <c r="AL19" s="122">
        <f t="shared" si="2"/>
        <v>4</v>
      </c>
      <c r="AM19" s="309">
        <f t="shared" si="3"/>
        <v>42</v>
      </c>
      <c r="AN19" s="984" t="s">
        <v>688</v>
      </c>
      <c r="AO19" s="235" t="s">
        <v>579</v>
      </c>
    </row>
    <row r="20" spans="1:42" x14ac:dyDescent="0.2">
      <c r="A20" s="987" t="s">
        <v>585</v>
      </c>
      <c r="B20" s="935" t="s">
        <v>48</v>
      </c>
      <c r="C20" s="950" t="s">
        <v>243</v>
      </c>
      <c r="D20" s="172"/>
      <c r="E20" s="249"/>
      <c r="F20" s="307"/>
      <c r="G20" s="308"/>
      <c r="H20" s="172"/>
      <c r="I20" s="249"/>
      <c r="J20" s="307"/>
      <c r="K20" s="310"/>
      <c r="T20" s="172">
        <v>14</v>
      </c>
      <c r="U20" s="249">
        <v>28</v>
      </c>
      <c r="V20" s="307">
        <v>3</v>
      </c>
      <c r="W20" s="171" t="s">
        <v>66</v>
      </c>
      <c r="X20" s="172"/>
      <c r="Y20" s="249"/>
      <c r="Z20" s="307"/>
      <c r="AA20" s="171"/>
      <c r="AB20" s="172"/>
      <c r="AC20" s="249"/>
      <c r="AD20" s="307"/>
      <c r="AE20" s="171"/>
      <c r="AF20" s="172"/>
      <c r="AG20" s="249"/>
      <c r="AH20" s="307"/>
      <c r="AI20" s="171"/>
      <c r="AJ20" s="122">
        <f>SUM(D20,H20,X20,T20,AB20,AF20)</f>
        <v>14</v>
      </c>
      <c r="AK20" s="251">
        <f>SUM(E20,I20,Y20,U20,AC20,AG20)</f>
        <v>28</v>
      </c>
      <c r="AL20" s="122">
        <f>SUM(F20,J20,Z20,V20,AD20,AH20)</f>
        <v>3</v>
      </c>
      <c r="AM20" s="309">
        <f t="shared" si="3"/>
        <v>42</v>
      </c>
      <c r="AN20" s="984" t="s">
        <v>689</v>
      </c>
      <c r="AO20" s="235" t="s">
        <v>381</v>
      </c>
    </row>
    <row r="21" spans="1:42" x14ac:dyDescent="0.2">
      <c r="A21" s="966" t="s">
        <v>150</v>
      </c>
      <c r="B21" s="935" t="s">
        <v>48</v>
      </c>
      <c r="C21" s="990" t="s">
        <v>520</v>
      </c>
      <c r="D21" s="172"/>
      <c r="E21" s="249"/>
      <c r="F21" s="307"/>
      <c r="G21" s="308"/>
      <c r="H21" s="172"/>
      <c r="I21" s="249"/>
      <c r="J21" s="307"/>
      <c r="K21" s="310"/>
      <c r="L21" s="249"/>
      <c r="M21" s="249"/>
      <c r="N21" s="307"/>
      <c r="O21" s="308"/>
      <c r="P21" s="172"/>
      <c r="Q21" s="249"/>
      <c r="R21" s="307"/>
      <c r="S21" s="171"/>
      <c r="T21" s="744"/>
      <c r="U21" s="249"/>
      <c r="V21" s="746"/>
      <c r="W21" s="308"/>
      <c r="X21" s="172"/>
      <c r="Y21" s="745">
        <v>28</v>
      </c>
      <c r="Z21" s="746">
        <v>2</v>
      </c>
      <c r="AA21" s="747" t="s">
        <v>1</v>
      </c>
      <c r="AB21" s="172"/>
      <c r="AC21" s="249"/>
      <c r="AD21" s="307"/>
      <c r="AE21" s="171"/>
      <c r="AF21" s="172"/>
      <c r="AG21" s="249"/>
      <c r="AH21" s="307"/>
      <c r="AI21" s="171"/>
      <c r="AJ21" s="122">
        <f t="shared" si="0"/>
        <v>0</v>
      </c>
      <c r="AK21" s="251">
        <f t="shared" si="1"/>
        <v>28</v>
      </c>
      <c r="AL21" s="122">
        <f t="shared" si="2"/>
        <v>2</v>
      </c>
      <c r="AM21" s="309">
        <f t="shared" si="3"/>
        <v>28</v>
      </c>
      <c r="AN21" s="984" t="s">
        <v>688</v>
      </c>
      <c r="AO21" s="235" t="s">
        <v>579</v>
      </c>
    </row>
    <row r="22" spans="1:42" x14ac:dyDescent="0.2">
      <c r="A22" s="947" t="s">
        <v>44</v>
      </c>
      <c r="B22" s="935" t="s">
        <v>48</v>
      </c>
      <c r="C22" s="956" t="s">
        <v>56</v>
      </c>
      <c r="D22" s="124"/>
      <c r="E22" s="124"/>
      <c r="F22" s="120"/>
      <c r="G22" s="308"/>
      <c r="H22" s="172"/>
      <c r="I22" s="124"/>
      <c r="J22" s="120"/>
      <c r="K22" s="121"/>
      <c r="L22" s="124"/>
      <c r="M22" s="124"/>
      <c r="N22" s="120"/>
      <c r="O22" s="176"/>
      <c r="P22" s="172"/>
      <c r="Q22" s="124"/>
      <c r="R22" s="120"/>
      <c r="S22" s="121"/>
      <c r="T22" s="124"/>
      <c r="U22" s="124"/>
      <c r="V22" s="449"/>
      <c r="W22" s="187"/>
      <c r="X22" s="138">
        <v>14</v>
      </c>
      <c r="Y22" s="124">
        <v>42</v>
      </c>
      <c r="Z22" s="178">
        <v>4</v>
      </c>
      <c r="AA22" s="187" t="s">
        <v>242</v>
      </c>
      <c r="AB22" s="138"/>
      <c r="AC22" s="124"/>
      <c r="AD22" s="178"/>
      <c r="AE22" s="187"/>
      <c r="AF22" s="138"/>
      <c r="AG22" s="124"/>
      <c r="AH22" s="178"/>
      <c r="AI22" s="175"/>
      <c r="AJ22" s="313">
        <f t="shared" si="0"/>
        <v>14</v>
      </c>
      <c r="AK22" s="314">
        <f t="shared" si="1"/>
        <v>42</v>
      </c>
      <c r="AL22" s="313">
        <f t="shared" si="2"/>
        <v>4</v>
      </c>
      <c r="AM22" s="240">
        <f t="shared" si="3"/>
        <v>56</v>
      </c>
      <c r="AN22" s="984" t="s">
        <v>688</v>
      </c>
      <c r="AO22" s="246" t="s">
        <v>371</v>
      </c>
    </row>
    <row r="23" spans="1:42" x14ac:dyDescent="0.2">
      <c r="A23" s="947" t="s">
        <v>42</v>
      </c>
      <c r="B23" s="935" t="s">
        <v>48</v>
      </c>
      <c r="C23" s="956" t="s">
        <v>43</v>
      </c>
      <c r="D23" s="124"/>
      <c r="E23" s="124"/>
      <c r="F23" s="120"/>
      <c r="G23" s="308"/>
      <c r="H23" s="172"/>
      <c r="I23" s="124"/>
      <c r="J23" s="120"/>
      <c r="K23" s="121"/>
      <c r="L23" s="124"/>
      <c r="M23" s="124"/>
      <c r="N23" s="120"/>
      <c r="O23" s="176"/>
      <c r="P23" s="172"/>
      <c r="Q23" s="124"/>
      <c r="R23" s="120"/>
      <c r="S23" s="121"/>
      <c r="T23" s="124"/>
      <c r="U23" s="124"/>
      <c r="V23" s="178"/>
      <c r="W23" s="179"/>
      <c r="X23" s="124"/>
      <c r="Y23" s="124"/>
      <c r="Z23" s="120"/>
      <c r="AA23" s="187"/>
      <c r="AB23" s="138">
        <v>28</v>
      </c>
      <c r="AC23" s="124">
        <v>56</v>
      </c>
      <c r="AD23" s="120">
        <v>6</v>
      </c>
      <c r="AE23" s="121" t="s">
        <v>102</v>
      </c>
      <c r="AF23" s="124"/>
      <c r="AG23" s="124"/>
      <c r="AH23" s="120"/>
      <c r="AI23" s="121"/>
      <c r="AJ23" s="122">
        <f t="shared" si="0"/>
        <v>28</v>
      </c>
      <c r="AK23" s="251">
        <f t="shared" si="1"/>
        <v>56</v>
      </c>
      <c r="AL23" s="122">
        <f t="shared" si="2"/>
        <v>6</v>
      </c>
      <c r="AM23" s="309">
        <f t="shared" si="3"/>
        <v>84</v>
      </c>
      <c r="AN23" s="984" t="s">
        <v>688</v>
      </c>
      <c r="AO23" s="246" t="s">
        <v>371</v>
      </c>
    </row>
    <row r="24" spans="1:42" x14ac:dyDescent="0.2">
      <c r="A24" s="947" t="s">
        <v>57</v>
      </c>
      <c r="B24" s="935" t="s">
        <v>48</v>
      </c>
      <c r="C24" s="949" t="s">
        <v>45</v>
      </c>
      <c r="D24" s="124"/>
      <c r="E24" s="124"/>
      <c r="F24" s="120"/>
      <c r="G24" s="308"/>
      <c r="H24" s="172"/>
      <c r="I24" s="124"/>
      <c r="J24" s="120"/>
      <c r="K24" s="121"/>
      <c r="L24" s="124"/>
      <c r="M24" s="124"/>
      <c r="N24" s="120"/>
      <c r="O24" s="176"/>
      <c r="P24" s="172"/>
      <c r="Q24" s="124"/>
      <c r="R24" s="120"/>
      <c r="S24" s="121"/>
      <c r="T24" s="124"/>
      <c r="U24" s="124"/>
      <c r="V24" s="178"/>
      <c r="W24" s="179"/>
      <c r="X24" s="124"/>
      <c r="Y24" s="124"/>
      <c r="Z24" s="120"/>
      <c r="AA24" s="121"/>
      <c r="AB24" s="124"/>
      <c r="AC24" s="124"/>
      <c r="AD24" s="120"/>
      <c r="AE24" s="121"/>
      <c r="AF24" s="445">
        <v>20</v>
      </c>
      <c r="AG24" s="124">
        <v>20</v>
      </c>
      <c r="AH24" s="446">
        <v>3</v>
      </c>
      <c r="AI24" s="121" t="s">
        <v>268</v>
      </c>
      <c r="AJ24" s="122">
        <f t="shared" si="0"/>
        <v>20</v>
      </c>
      <c r="AK24" s="251">
        <f t="shared" si="1"/>
        <v>20</v>
      </c>
      <c r="AL24" s="122">
        <f t="shared" si="2"/>
        <v>3</v>
      </c>
      <c r="AM24" s="309">
        <f t="shared" si="3"/>
        <v>40</v>
      </c>
      <c r="AN24" s="984" t="s">
        <v>688</v>
      </c>
      <c r="AO24" s="246" t="s">
        <v>371</v>
      </c>
    </row>
    <row r="25" spans="1:42" s="2" customFormat="1" ht="15.75" customHeight="1" x14ac:dyDescent="0.2">
      <c r="A25" s="978" t="s">
        <v>594</v>
      </c>
      <c r="B25" s="115" t="s">
        <v>48</v>
      </c>
      <c r="C25" s="976" t="s">
        <v>593</v>
      </c>
      <c r="D25" s="738"/>
      <c r="E25" s="739"/>
      <c r="F25" s="740"/>
      <c r="G25" s="741"/>
      <c r="H25" s="739"/>
      <c r="I25" s="739"/>
      <c r="J25" s="740"/>
      <c r="K25" s="742"/>
      <c r="L25" s="738"/>
      <c r="M25" s="739">
        <v>28</v>
      </c>
      <c r="N25" s="740">
        <v>2</v>
      </c>
      <c r="O25" s="741" t="s">
        <v>67</v>
      </c>
      <c r="P25" s="739"/>
      <c r="Q25" s="739"/>
      <c r="R25" s="740"/>
      <c r="S25" s="742"/>
      <c r="T25" s="738"/>
      <c r="U25" s="739"/>
      <c r="V25" s="740"/>
      <c r="W25" s="742"/>
      <c r="X25" s="738"/>
      <c r="Y25" s="739"/>
      <c r="Z25" s="740"/>
      <c r="AA25" s="742"/>
      <c r="AB25" s="738"/>
      <c r="AC25" s="739"/>
      <c r="AD25" s="740"/>
      <c r="AE25" s="742"/>
      <c r="AF25" s="738"/>
      <c r="AG25" s="739"/>
      <c r="AH25" s="740"/>
      <c r="AI25" s="742"/>
      <c r="AJ25" s="743">
        <f t="shared" ref="AJ25:AL25" si="4">SUM(D25,H25,P25,T25,X25,AB25,AF25,L25)</f>
        <v>0</v>
      </c>
      <c r="AK25" s="247">
        <f t="shared" si="4"/>
        <v>28</v>
      </c>
      <c r="AL25" s="247">
        <f t="shared" si="4"/>
        <v>2</v>
      </c>
      <c r="AM25" s="248">
        <f t="shared" si="3"/>
        <v>28</v>
      </c>
      <c r="AN25" s="984" t="s">
        <v>688</v>
      </c>
      <c r="AO25" s="866" t="s">
        <v>367</v>
      </c>
    </row>
    <row r="26" spans="1:42" x14ac:dyDescent="0.2">
      <c r="A26" s="947" t="s">
        <v>571</v>
      </c>
      <c r="B26" s="115" t="s">
        <v>48</v>
      </c>
      <c r="C26" s="949" t="s">
        <v>574</v>
      </c>
      <c r="D26" s="124"/>
      <c r="E26" s="124"/>
      <c r="F26" s="120"/>
      <c r="G26" s="308"/>
      <c r="H26" s="172"/>
      <c r="I26" s="124"/>
      <c r="J26" s="120"/>
      <c r="K26" s="121"/>
      <c r="L26" s="124"/>
      <c r="M26" s="124"/>
      <c r="N26" s="120"/>
      <c r="O26" s="176"/>
      <c r="P26" s="172"/>
      <c r="Q26" s="124"/>
      <c r="R26" s="120"/>
      <c r="S26" s="121"/>
      <c r="T26" s="124"/>
      <c r="U26" s="124"/>
      <c r="V26" s="178"/>
      <c r="W26" s="179"/>
      <c r="X26" s="124"/>
      <c r="Y26" s="124">
        <v>28</v>
      </c>
      <c r="Z26" s="178">
        <v>2</v>
      </c>
      <c r="AA26" s="179" t="s">
        <v>67</v>
      </c>
      <c r="AB26" s="124"/>
      <c r="AC26" s="124"/>
      <c r="AD26" s="120"/>
      <c r="AE26" s="121"/>
      <c r="AF26" s="124"/>
      <c r="AG26" s="124"/>
      <c r="AH26" s="120"/>
      <c r="AI26" s="121"/>
      <c r="AJ26" s="234">
        <f t="shared" ref="AJ26" si="5">SUM(D26,H26,L26,P26,T26,X26,AB26,AF26)</f>
        <v>0</v>
      </c>
      <c r="AK26" s="162">
        <f t="shared" ref="AK26" si="6">SUM(E26,I26,M26,Q26,U26,Y26,AC26,AG26)</f>
        <v>28</v>
      </c>
      <c r="AL26" s="234">
        <f t="shared" ref="AL26" si="7">SUM(F26,J26,N26,R26,V26,Z26,AD26,AH26)</f>
        <v>2</v>
      </c>
      <c r="AM26" s="376">
        <f t="shared" ref="AM26" si="8">SUM(AJ26,AK26)</f>
        <v>28</v>
      </c>
      <c r="AN26" s="1074" t="s">
        <v>718</v>
      </c>
      <c r="AO26" s="241" t="s">
        <v>575</v>
      </c>
    </row>
    <row r="27" spans="1:42" ht="13.5" thickBot="1" x14ac:dyDescent="0.25">
      <c r="A27" s="992" t="s">
        <v>572</v>
      </c>
      <c r="B27" s="511" t="s">
        <v>48</v>
      </c>
      <c r="C27" s="991" t="s">
        <v>573</v>
      </c>
      <c r="D27" s="512"/>
      <c r="E27" s="512"/>
      <c r="F27" s="513"/>
      <c r="G27" s="514"/>
      <c r="H27" s="515"/>
      <c r="I27" s="512"/>
      <c r="J27" s="513"/>
      <c r="K27" s="516"/>
      <c r="L27" s="512"/>
      <c r="M27" s="512"/>
      <c r="N27" s="513"/>
      <c r="O27" s="517"/>
      <c r="P27" s="515"/>
      <c r="Q27" s="512"/>
      <c r="R27" s="513"/>
      <c r="S27" s="516"/>
      <c r="T27" s="512"/>
      <c r="U27" s="512"/>
      <c r="V27" s="518"/>
      <c r="W27" s="519"/>
      <c r="X27" s="512"/>
      <c r="Y27" s="512"/>
      <c r="Z27" s="513"/>
      <c r="AA27" s="516"/>
      <c r="AB27" s="512"/>
      <c r="AC27" s="512"/>
      <c r="AD27" s="513"/>
      <c r="AE27" s="516"/>
      <c r="AF27" s="512"/>
      <c r="AG27" s="512">
        <v>20</v>
      </c>
      <c r="AH27" s="513">
        <v>2</v>
      </c>
      <c r="AI27" s="516" t="s">
        <v>67</v>
      </c>
      <c r="AJ27" s="520">
        <f t="shared" si="0"/>
        <v>0</v>
      </c>
      <c r="AK27" s="521">
        <f t="shared" si="1"/>
        <v>20</v>
      </c>
      <c r="AL27" s="520">
        <f t="shared" si="2"/>
        <v>2</v>
      </c>
      <c r="AM27" s="608">
        <f t="shared" si="3"/>
        <v>20</v>
      </c>
      <c r="AN27" s="984" t="s">
        <v>688</v>
      </c>
      <c r="AO27" s="246" t="s">
        <v>367</v>
      </c>
    </row>
    <row r="28" spans="1:42" s="477" customFormat="1" ht="15.75" thickBot="1" x14ac:dyDescent="0.25">
      <c r="A28" s="572"/>
      <c r="B28" s="573"/>
      <c r="C28" s="574" t="s">
        <v>83</v>
      </c>
      <c r="D28" s="575">
        <f>SUM(D12:D27)</f>
        <v>0</v>
      </c>
      <c r="E28" s="576">
        <f>SUM(E12:E27)</f>
        <v>0</v>
      </c>
      <c r="F28" s="576">
        <f>SUM(F12:F27)</f>
        <v>0</v>
      </c>
      <c r="G28" s="577" t="s">
        <v>22</v>
      </c>
      <c r="H28" s="575">
        <f>SUM(H12:H27)</f>
        <v>28</v>
      </c>
      <c r="I28" s="576">
        <f>SUM(I12:I27)</f>
        <v>28</v>
      </c>
      <c r="J28" s="576">
        <f>SUM(J12:J27)</f>
        <v>2</v>
      </c>
      <c r="K28" s="577" t="s">
        <v>22</v>
      </c>
      <c r="L28" s="576">
        <f>SUM(L12:L27)</f>
        <v>28</v>
      </c>
      <c r="M28" s="576">
        <f>SUM(M12:M27)</f>
        <v>42</v>
      </c>
      <c r="N28" s="576">
        <f>SUM(N12:N27)</f>
        <v>6</v>
      </c>
      <c r="O28" s="577" t="s">
        <v>22</v>
      </c>
      <c r="P28" s="575">
        <f>SUM(P12:P27)</f>
        <v>28</v>
      </c>
      <c r="Q28" s="576">
        <f>SUM(Q12:Q27)</f>
        <v>28</v>
      </c>
      <c r="R28" s="576">
        <f>SUM(R12:R27)</f>
        <v>4</v>
      </c>
      <c r="S28" s="577" t="s">
        <v>22</v>
      </c>
      <c r="T28" s="575">
        <f>SUM(T12:T27)</f>
        <v>14</v>
      </c>
      <c r="U28" s="576">
        <f>SUM(U12:U27)</f>
        <v>28</v>
      </c>
      <c r="V28" s="576">
        <f>SUM(V12:V27)</f>
        <v>3</v>
      </c>
      <c r="W28" s="577" t="s">
        <v>22</v>
      </c>
      <c r="X28" s="575">
        <f>SUM(X12:X27)</f>
        <v>42</v>
      </c>
      <c r="Y28" s="576">
        <f>SUM(Y12:Y27)</f>
        <v>126</v>
      </c>
      <c r="Z28" s="576">
        <f>SUM(Z12:Z27)</f>
        <v>12</v>
      </c>
      <c r="AA28" s="577" t="s">
        <v>22</v>
      </c>
      <c r="AB28" s="575">
        <f>SUM(AB12:AB27)</f>
        <v>84</v>
      </c>
      <c r="AC28" s="576">
        <f>SUM(AC12:AC27)</f>
        <v>112</v>
      </c>
      <c r="AD28" s="576">
        <f>SUM(AD12:AD27)</f>
        <v>14</v>
      </c>
      <c r="AE28" s="577" t="s">
        <v>22</v>
      </c>
      <c r="AF28" s="575">
        <f>SUM(AF12:AF27)</f>
        <v>70</v>
      </c>
      <c r="AG28" s="576">
        <f>SUM(AG12:AG27)</f>
        <v>80</v>
      </c>
      <c r="AH28" s="576">
        <f>SUM(AH12:AH27)</f>
        <v>14</v>
      </c>
      <c r="AI28" s="577" t="s">
        <v>22</v>
      </c>
      <c r="AJ28" s="643">
        <f>SUM(AJ12:AJ27)</f>
        <v>294</v>
      </c>
      <c r="AK28" s="644">
        <f>SUM(AK12:AK27)</f>
        <v>444</v>
      </c>
      <c r="AL28" s="646">
        <f>SUM(AL12:AL27)</f>
        <v>55</v>
      </c>
      <c r="AM28" s="645">
        <f>SUM(AM12:AM27)</f>
        <v>738</v>
      </c>
      <c r="AN28" s="486"/>
      <c r="AO28" s="486"/>
    </row>
    <row r="29" spans="1:42" s="477" customFormat="1" ht="15.75" thickBot="1" x14ac:dyDescent="0.25">
      <c r="A29" s="996"/>
      <c r="B29" s="997"/>
      <c r="C29" s="998" t="s">
        <v>84</v>
      </c>
      <c r="D29" s="263">
        <f>D10+D28</f>
        <v>206</v>
      </c>
      <c r="E29" s="228">
        <f>E10+E28</f>
        <v>330</v>
      </c>
      <c r="F29" s="228">
        <f>F10+F28</f>
        <v>30</v>
      </c>
      <c r="G29" s="264" t="s">
        <v>22</v>
      </c>
      <c r="H29" s="263">
        <f>H10+H28</f>
        <v>84</v>
      </c>
      <c r="I29" s="228">
        <f>I10+I28</f>
        <v>280</v>
      </c>
      <c r="J29" s="228">
        <f>J10+J28</f>
        <v>29</v>
      </c>
      <c r="K29" s="264" t="s">
        <v>22</v>
      </c>
      <c r="L29" s="228">
        <f>L10+L28</f>
        <v>126</v>
      </c>
      <c r="M29" s="228">
        <f>M10+M28</f>
        <v>266</v>
      </c>
      <c r="N29" s="228">
        <f>N10+N28</f>
        <v>28</v>
      </c>
      <c r="O29" s="264" t="s">
        <v>22</v>
      </c>
      <c r="P29" s="263">
        <f>P10+P28</f>
        <v>112</v>
      </c>
      <c r="Q29" s="228">
        <f>Q10+Q28</f>
        <v>280</v>
      </c>
      <c r="R29" s="228">
        <f>R10+R28</f>
        <v>27</v>
      </c>
      <c r="S29" s="264" t="s">
        <v>22</v>
      </c>
      <c r="T29" s="263">
        <f>T10+T28</f>
        <v>154</v>
      </c>
      <c r="U29" s="228">
        <f>U10+U28</f>
        <v>224</v>
      </c>
      <c r="V29" s="228">
        <f>V10+V28</f>
        <v>27</v>
      </c>
      <c r="W29" s="264" t="s">
        <v>22</v>
      </c>
      <c r="X29" s="263">
        <f>X10+X28</f>
        <v>114</v>
      </c>
      <c r="Y29" s="228">
        <f>Y10+Y28</f>
        <v>278</v>
      </c>
      <c r="Z29" s="228">
        <f>Z10+Z28</f>
        <v>27</v>
      </c>
      <c r="AA29" s="264" t="s">
        <v>22</v>
      </c>
      <c r="AB29" s="263">
        <f>AB10+AB28</f>
        <v>112</v>
      </c>
      <c r="AC29" s="228">
        <f>AC10+AC28</f>
        <v>308</v>
      </c>
      <c r="AD29" s="228">
        <f>AD10+AD28</f>
        <v>31</v>
      </c>
      <c r="AE29" s="264" t="s">
        <v>22</v>
      </c>
      <c r="AF29" s="263">
        <f>AF10+AF28</f>
        <v>96</v>
      </c>
      <c r="AG29" s="228">
        <f>AG10+AG28</f>
        <v>202</v>
      </c>
      <c r="AH29" s="228">
        <f>AH10+AH28</f>
        <v>28</v>
      </c>
      <c r="AI29" s="264" t="s">
        <v>22</v>
      </c>
      <c r="AJ29" s="642">
        <f>AJ10+AJ28</f>
        <v>1004</v>
      </c>
      <c r="AK29" s="641">
        <f>AK10+AK28</f>
        <v>2168</v>
      </c>
      <c r="AL29" s="642">
        <f>SUM(F29,J29,N29,R29,V29,Z29,AD29,AH29)</f>
        <v>227</v>
      </c>
      <c r="AM29" s="641">
        <f>AM10+AM28</f>
        <v>3172</v>
      </c>
      <c r="AN29" s="881"/>
      <c r="AO29" s="881"/>
      <c r="AP29" s="883"/>
    </row>
    <row r="30" spans="1:42" ht="15" x14ac:dyDescent="0.2">
      <c r="A30" s="999" t="s">
        <v>577</v>
      </c>
      <c r="B30" s="1000" t="s">
        <v>1</v>
      </c>
      <c r="C30" s="1001" t="s">
        <v>25</v>
      </c>
      <c r="D30" s="993"/>
      <c r="E30" s="628"/>
      <c r="F30" s="629"/>
      <c r="G30" s="630"/>
      <c r="H30" s="627"/>
      <c r="I30" s="628"/>
      <c r="J30" s="629"/>
      <c r="K30" s="630"/>
      <c r="L30" s="627"/>
      <c r="M30" s="628"/>
      <c r="N30" s="629"/>
      <c r="O30" s="630"/>
      <c r="P30" s="627"/>
      <c r="Q30" s="628">
        <v>160</v>
      </c>
      <c r="R30" s="629">
        <v>5</v>
      </c>
      <c r="S30" s="630" t="s">
        <v>67</v>
      </c>
      <c r="T30" s="627"/>
      <c r="U30" s="628"/>
      <c r="V30" s="629"/>
      <c r="W30" s="630"/>
      <c r="X30" s="627"/>
      <c r="Y30" s="628"/>
      <c r="Z30" s="629"/>
      <c r="AA30" s="630"/>
      <c r="AB30" s="627"/>
      <c r="AC30" s="628"/>
      <c r="AD30" s="629"/>
      <c r="AE30" s="630"/>
      <c r="AF30" s="627"/>
      <c r="AG30" s="628"/>
      <c r="AH30" s="629"/>
      <c r="AI30" s="630"/>
      <c r="AJ30" s="671">
        <f t="shared" ref="AJ30:AK31" si="9">SUM(D30,H30,L30,P30,T30,X30)</f>
        <v>0</v>
      </c>
      <c r="AK30" s="672">
        <f t="shared" si="9"/>
        <v>160</v>
      </c>
      <c r="AL30" s="672">
        <f t="shared" ref="AL30:AL31" si="10">IF(J30+F30+N30+R30+V30+Z30=0,"",J30+F30+N30+R30+V30+Z30)</f>
        <v>5</v>
      </c>
      <c r="AM30" s="672">
        <f t="shared" ref="AM30:AM32" si="11">SUM(AJ30,AK30)</f>
        <v>160</v>
      </c>
      <c r="AN30" s="984" t="s">
        <v>688</v>
      </c>
      <c r="AO30" s="882" t="s">
        <v>546</v>
      </c>
      <c r="AP30" s="884"/>
    </row>
    <row r="31" spans="1:42" ht="15" x14ac:dyDescent="0.2">
      <c r="A31" s="999" t="s">
        <v>576</v>
      </c>
      <c r="B31" s="1002" t="s">
        <v>1</v>
      </c>
      <c r="C31" s="1001" t="s">
        <v>46</v>
      </c>
      <c r="D31" s="994"/>
      <c r="E31" s="610"/>
      <c r="F31" s="611"/>
      <c r="G31" s="390"/>
      <c r="H31" s="631"/>
      <c r="I31" s="610"/>
      <c r="J31" s="611"/>
      <c r="K31" s="390"/>
      <c r="L31" s="631"/>
      <c r="M31" s="610"/>
      <c r="N31" s="611"/>
      <c r="O31" s="390"/>
      <c r="P31" s="631"/>
      <c r="Q31" s="610"/>
      <c r="R31" s="611"/>
      <c r="S31" s="390"/>
      <c r="T31" s="631"/>
      <c r="U31" s="610"/>
      <c r="V31" s="611"/>
      <c r="W31" s="390"/>
      <c r="X31" s="631"/>
      <c r="Y31" s="610">
        <v>160</v>
      </c>
      <c r="Z31" s="611">
        <v>5</v>
      </c>
      <c r="AA31" s="390" t="s">
        <v>67</v>
      </c>
      <c r="AB31" s="631"/>
      <c r="AC31" s="610"/>
      <c r="AD31" s="611"/>
      <c r="AE31" s="390"/>
      <c r="AF31" s="631"/>
      <c r="AG31" s="610"/>
      <c r="AH31" s="611"/>
      <c r="AI31" s="390"/>
      <c r="AJ31" s="673">
        <f t="shared" si="9"/>
        <v>0</v>
      </c>
      <c r="AK31" s="670">
        <f t="shared" si="9"/>
        <v>160</v>
      </c>
      <c r="AL31" s="670">
        <f t="shared" si="10"/>
        <v>5</v>
      </c>
      <c r="AM31" s="670">
        <f t="shared" si="11"/>
        <v>160</v>
      </c>
      <c r="AN31" s="984" t="s">
        <v>688</v>
      </c>
      <c r="AO31" s="882" t="s">
        <v>546</v>
      </c>
      <c r="AP31" s="884"/>
    </row>
    <row r="32" spans="1:42" ht="15.75" thickBot="1" x14ac:dyDescent="0.25">
      <c r="A32" s="1003" t="s">
        <v>578</v>
      </c>
      <c r="B32" s="1004" t="s">
        <v>1</v>
      </c>
      <c r="C32" s="1005" t="s">
        <v>120</v>
      </c>
      <c r="D32" s="995"/>
      <c r="E32" s="633"/>
      <c r="F32" s="634"/>
      <c r="G32" s="635"/>
      <c r="H32" s="632"/>
      <c r="I32" s="633"/>
      <c r="J32" s="634"/>
      <c r="K32" s="635"/>
      <c r="L32" s="632"/>
      <c r="M32" s="633"/>
      <c r="N32" s="634"/>
      <c r="O32" s="635"/>
      <c r="P32" s="632"/>
      <c r="Q32" s="633"/>
      <c r="R32" s="634"/>
      <c r="S32" s="635"/>
      <c r="T32" s="632"/>
      <c r="U32" s="633"/>
      <c r="V32" s="634"/>
      <c r="W32" s="635"/>
      <c r="X32" s="632"/>
      <c r="Y32" s="633"/>
      <c r="Z32" s="634"/>
      <c r="AA32" s="635"/>
      <c r="AB32" s="632"/>
      <c r="AC32" s="633"/>
      <c r="AD32" s="634"/>
      <c r="AE32" s="635"/>
      <c r="AF32" s="632"/>
      <c r="AG32" s="633">
        <v>80</v>
      </c>
      <c r="AH32" s="634">
        <v>3</v>
      </c>
      <c r="AI32" s="635" t="s">
        <v>67</v>
      </c>
      <c r="AJ32" s="674">
        <f t="shared" ref="AJ32:AL32" si="12">SUM(AF32,AB32)</f>
        <v>0</v>
      </c>
      <c r="AK32" s="675">
        <f t="shared" si="12"/>
        <v>80</v>
      </c>
      <c r="AL32" s="675">
        <f t="shared" si="12"/>
        <v>3</v>
      </c>
      <c r="AM32" s="675">
        <f t="shared" si="11"/>
        <v>80</v>
      </c>
      <c r="AN32" s="984" t="s">
        <v>688</v>
      </c>
      <c r="AO32" s="223" t="s">
        <v>546</v>
      </c>
      <c r="AP32" s="884"/>
    </row>
    <row r="33" spans="1:42" ht="15.75" thickBot="1" x14ac:dyDescent="0.25">
      <c r="A33" s="1238" t="s">
        <v>173</v>
      </c>
      <c r="B33" s="1239"/>
      <c r="C33" s="1240"/>
      <c r="D33" s="612"/>
      <c r="E33" s="612"/>
      <c r="F33" s="612"/>
      <c r="G33" s="636"/>
      <c r="H33" s="637"/>
      <c r="I33" s="612"/>
      <c r="J33" s="612"/>
      <c r="K33" s="636"/>
      <c r="L33" s="637"/>
      <c r="M33" s="612"/>
      <c r="N33" s="612"/>
      <c r="O33" s="638"/>
      <c r="P33" s="639">
        <v>0</v>
      </c>
      <c r="Q33" s="613">
        <v>160</v>
      </c>
      <c r="R33" s="613">
        <v>5</v>
      </c>
      <c r="S33" s="638" t="s">
        <v>22</v>
      </c>
      <c r="T33" s="639"/>
      <c r="U33" s="613"/>
      <c r="V33" s="613"/>
      <c r="W33" s="638"/>
      <c r="X33" s="639">
        <v>0</v>
      </c>
      <c r="Y33" s="613">
        <v>160</v>
      </c>
      <c r="Z33" s="613">
        <v>5</v>
      </c>
      <c r="AA33" s="638" t="s">
        <v>22</v>
      </c>
      <c r="AB33" s="639"/>
      <c r="AC33" s="613"/>
      <c r="AD33" s="613"/>
      <c r="AE33" s="638"/>
      <c r="AF33" s="639">
        <v>0</v>
      </c>
      <c r="AG33" s="613">
        <v>80</v>
      </c>
      <c r="AH33" s="613">
        <v>3</v>
      </c>
      <c r="AI33" s="640" t="s">
        <v>22</v>
      </c>
      <c r="AJ33" s="676">
        <f>SUM(AJ30:AJ32)</f>
        <v>0</v>
      </c>
      <c r="AK33" s="677">
        <f>SUM(AK30:AK32)</f>
        <v>400</v>
      </c>
      <c r="AL33" s="677">
        <f>SUM(AL30:AL32)</f>
        <v>13</v>
      </c>
      <c r="AM33" s="678">
        <f>SUM(AM30:AM32)</f>
        <v>400</v>
      </c>
      <c r="AP33" s="884"/>
    </row>
    <row r="34" spans="1:42" s="477" customFormat="1" ht="15.75" thickBot="1" x14ac:dyDescent="0.25">
      <c r="A34" s="1241" t="s">
        <v>174</v>
      </c>
      <c r="B34" s="1242"/>
      <c r="C34" s="1243"/>
      <c r="D34" s="496">
        <f>SUM(D10,D28)</f>
        <v>206</v>
      </c>
      <c r="E34" s="496">
        <f>SUM(E10,E28)</f>
        <v>330</v>
      </c>
      <c r="F34" s="496">
        <f>SUM(F29,F33)</f>
        <v>30</v>
      </c>
      <c r="G34" s="497" t="s">
        <v>22</v>
      </c>
      <c r="H34" s="496">
        <f>SUM(H10,H28)</f>
        <v>84</v>
      </c>
      <c r="I34" s="496">
        <f>SUM(I10,I28)</f>
        <v>280</v>
      </c>
      <c r="J34" s="496">
        <f>SUM(J29,J33)</f>
        <v>29</v>
      </c>
      <c r="K34" s="497" t="s">
        <v>22</v>
      </c>
      <c r="L34" s="496">
        <f>SUM(L10,L28)</f>
        <v>126</v>
      </c>
      <c r="M34" s="496">
        <f>SUM(M10,M28)</f>
        <v>266</v>
      </c>
      <c r="N34" s="496">
        <f>SUM(N29,N33)</f>
        <v>28</v>
      </c>
      <c r="O34" s="497" t="s">
        <v>22</v>
      </c>
      <c r="P34" s="496">
        <f>SUM(P10,P28)</f>
        <v>112</v>
      </c>
      <c r="Q34" s="496">
        <f>SUM(Q10,Q28)</f>
        <v>280</v>
      </c>
      <c r="R34" s="496">
        <f>SUM(R29,R33)</f>
        <v>32</v>
      </c>
      <c r="S34" s="497" t="s">
        <v>22</v>
      </c>
      <c r="T34" s="496">
        <f>SUM(T10,T28)</f>
        <v>154</v>
      </c>
      <c r="U34" s="496">
        <f>SUM(U10,U28)</f>
        <v>224</v>
      </c>
      <c r="V34" s="496">
        <f>SUM(V29,V33)</f>
        <v>27</v>
      </c>
      <c r="W34" s="497" t="s">
        <v>22</v>
      </c>
      <c r="X34" s="498">
        <f>SUM(X10,X28)</f>
        <v>114</v>
      </c>
      <c r="Y34" s="496">
        <f>SUM(Y10,Y28)</f>
        <v>278</v>
      </c>
      <c r="Z34" s="496">
        <f>SUM(Z29,Z33)</f>
        <v>32</v>
      </c>
      <c r="AA34" s="497" t="s">
        <v>22</v>
      </c>
      <c r="AB34" s="498">
        <f>SUM(AB10,AB28)</f>
        <v>112</v>
      </c>
      <c r="AC34" s="496">
        <f>SUM(AC10,AC28)</f>
        <v>308</v>
      </c>
      <c r="AD34" s="496">
        <f>SUM(AD29,AD33)</f>
        <v>31</v>
      </c>
      <c r="AE34" s="497" t="s">
        <v>22</v>
      </c>
      <c r="AF34" s="498">
        <f>SUM(AF10,AF28)</f>
        <v>96</v>
      </c>
      <c r="AG34" s="496">
        <f>SUM(AG10,AG28)</f>
        <v>202</v>
      </c>
      <c r="AH34" s="496">
        <f>SUM(AH29,AH33)</f>
        <v>31</v>
      </c>
      <c r="AI34" s="497" t="s">
        <v>22</v>
      </c>
      <c r="AJ34" s="498">
        <f>SUM(AJ29)</f>
        <v>1004</v>
      </c>
      <c r="AK34" s="499">
        <f>SUM(AK29)</f>
        <v>2168</v>
      </c>
      <c r="AL34" s="756">
        <f>SUM(AL29,AL33)</f>
        <v>240</v>
      </c>
      <c r="AM34" s="569">
        <f>SUM(AM29)</f>
        <v>3172</v>
      </c>
      <c r="AP34" s="883"/>
    </row>
    <row r="35" spans="1:42" s="477" customFormat="1" ht="15.75" thickBot="1" x14ac:dyDescent="0.25">
      <c r="A35" s="267"/>
      <c r="B35" s="500"/>
      <c r="C35" s="386" t="s">
        <v>9</v>
      </c>
      <c r="D35" s="1228"/>
      <c r="E35" s="1228"/>
      <c r="F35" s="1228"/>
      <c r="G35" s="1228"/>
      <c r="H35" s="1228"/>
      <c r="I35" s="1228"/>
      <c r="J35" s="1228"/>
      <c r="K35" s="1228"/>
      <c r="L35" s="1228"/>
      <c r="M35" s="1228"/>
      <c r="N35" s="1228"/>
      <c r="O35" s="1228"/>
      <c r="P35" s="1228"/>
      <c r="Q35" s="1228"/>
      <c r="R35" s="1228"/>
      <c r="S35" s="1228"/>
      <c r="T35" s="1228"/>
      <c r="U35" s="1228"/>
      <c r="V35" s="1228"/>
      <c r="W35" s="1228"/>
      <c r="X35" s="1228"/>
      <c r="Y35" s="1228"/>
      <c r="Z35" s="1228"/>
      <c r="AA35" s="1228"/>
      <c r="AB35" s="706"/>
      <c r="AC35" s="706"/>
      <c r="AD35" s="706"/>
      <c r="AE35" s="706"/>
      <c r="AF35" s="706"/>
      <c r="AG35" s="706"/>
      <c r="AH35" s="706"/>
      <c r="AI35" s="706"/>
      <c r="AJ35" s="1229"/>
      <c r="AK35" s="1229"/>
      <c r="AL35" s="1229"/>
      <c r="AM35" s="1230"/>
      <c r="AP35" s="883"/>
    </row>
    <row r="36" spans="1:42" s="223" customFormat="1" ht="15.75" customHeight="1" x14ac:dyDescent="0.2">
      <c r="A36" s="589" t="s">
        <v>587</v>
      </c>
      <c r="B36" s="432" t="s">
        <v>254</v>
      </c>
      <c r="C36" s="593" t="s">
        <v>255</v>
      </c>
      <c r="D36" s="597"/>
      <c r="E36" s="598"/>
      <c r="F36" s="599" t="s">
        <v>22</v>
      </c>
      <c r="G36" s="600"/>
      <c r="H36" s="597">
        <v>4</v>
      </c>
      <c r="I36" s="598"/>
      <c r="J36" s="599">
        <v>0</v>
      </c>
      <c r="K36" s="600" t="s">
        <v>256</v>
      </c>
      <c r="L36" s="597"/>
      <c r="M36" s="598"/>
      <c r="N36" s="599" t="s">
        <v>22</v>
      </c>
      <c r="O36" s="600"/>
      <c r="P36" s="603"/>
      <c r="Q36" s="604"/>
      <c r="R36" s="605" t="s">
        <v>22</v>
      </c>
      <c r="S36" s="600"/>
      <c r="T36" s="603"/>
      <c r="U36" s="604"/>
      <c r="V36" s="605" t="s">
        <v>22</v>
      </c>
      <c r="W36" s="600"/>
      <c r="X36" s="603"/>
      <c r="Y36" s="604"/>
      <c r="Z36" s="605" t="s">
        <v>22</v>
      </c>
      <c r="AA36" s="606"/>
      <c r="AB36" s="603"/>
      <c r="AC36" s="604"/>
      <c r="AD36" s="605" t="s">
        <v>22</v>
      </c>
      <c r="AE36" s="606"/>
      <c r="AF36" s="603"/>
      <c r="AG36" s="604"/>
      <c r="AH36" s="605" t="s">
        <v>22</v>
      </c>
      <c r="AI36" s="606" t="s">
        <v>72</v>
      </c>
      <c r="AJ36" s="595">
        <v>10</v>
      </c>
      <c r="AK36" s="440">
        <v>0</v>
      </c>
      <c r="AL36" s="441" t="s">
        <v>22</v>
      </c>
      <c r="AM36" s="442">
        <v>10</v>
      </c>
      <c r="AP36" s="849"/>
    </row>
    <row r="37" spans="1:42" x14ac:dyDescent="0.2">
      <c r="A37" s="590" t="s">
        <v>54</v>
      </c>
      <c r="B37" s="590" t="s">
        <v>1</v>
      </c>
      <c r="C37" s="594" t="s">
        <v>55</v>
      </c>
      <c r="D37" s="601"/>
      <c r="E37" s="591"/>
      <c r="F37" s="591" t="s">
        <v>121</v>
      </c>
      <c r="G37" s="602"/>
      <c r="H37" s="601"/>
      <c r="I37" s="592"/>
      <c r="J37" s="591" t="s">
        <v>121</v>
      </c>
      <c r="K37" s="602"/>
      <c r="L37" s="601"/>
      <c r="M37" s="591"/>
      <c r="N37" s="591" t="s">
        <v>121</v>
      </c>
      <c r="O37" s="602"/>
      <c r="P37" s="601"/>
      <c r="Q37" s="591"/>
      <c r="R37" s="591" t="s">
        <v>121</v>
      </c>
      <c r="S37" s="602"/>
      <c r="T37" s="601"/>
      <c r="U37" s="591"/>
      <c r="V37" s="591" t="s">
        <v>121</v>
      </c>
      <c r="W37" s="602"/>
      <c r="X37" s="601"/>
      <c r="Y37" s="591"/>
      <c r="Z37" s="591" t="s">
        <v>121</v>
      </c>
      <c r="AA37" s="602"/>
      <c r="AB37" s="601"/>
      <c r="AC37" s="591"/>
      <c r="AD37" s="591" t="s">
        <v>121</v>
      </c>
      <c r="AE37" s="602"/>
      <c r="AF37" s="601"/>
      <c r="AG37" s="591"/>
      <c r="AH37" s="591" t="s">
        <v>121</v>
      </c>
      <c r="AI37" s="602" t="s">
        <v>72</v>
      </c>
      <c r="AJ37" s="596">
        <v>0</v>
      </c>
      <c r="AK37" s="591">
        <v>0</v>
      </c>
      <c r="AL37" s="591" t="s">
        <v>121</v>
      </c>
      <c r="AM37" s="533"/>
      <c r="AP37" s="884"/>
    </row>
    <row r="38" spans="1:42" ht="13.5" thickBot="1" x14ac:dyDescent="0.25">
      <c r="A38" s="614" t="s">
        <v>106</v>
      </c>
      <c r="B38" s="615" t="s">
        <v>1</v>
      </c>
      <c r="C38" s="616" t="s">
        <v>151</v>
      </c>
      <c r="D38" s="617"/>
      <c r="E38" s="618"/>
      <c r="F38" s="619" t="s">
        <v>22</v>
      </c>
      <c r="G38" s="620"/>
      <c r="H38" s="621"/>
      <c r="I38" s="618"/>
      <c r="J38" s="622" t="s">
        <v>22</v>
      </c>
      <c r="K38" s="620"/>
      <c r="L38" s="617"/>
      <c r="M38" s="618"/>
      <c r="N38" s="619" t="s">
        <v>22</v>
      </c>
      <c r="O38" s="620"/>
      <c r="P38" s="617"/>
      <c r="Q38" s="618"/>
      <c r="R38" s="619" t="s">
        <v>22</v>
      </c>
      <c r="S38" s="620"/>
      <c r="T38" s="617"/>
      <c r="U38" s="618"/>
      <c r="V38" s="619" t="s">
        <v>22</v>
      </c>
      <c r="W38" s="620"/>
      <c r="X38" s="617"/>
      <c r="Y38" s="618"/>
      <c r="Z38" s="619" t="s">
        <v>22</v>
      </c>
      <c r="AA38" s="623"/>
      <c r="AB38" s="617"/>
      <c r="AC38" s="618"/>
      <c r="AD38" s="619" t="s">
        <v>22</v>
      </c>
      <c r="AE38" s="623"/>
      <c r="AF38" s="617"/>
      <c r="AG38" s="618"/>
      <c r="AH38" s="619" t="s">
        <v>22</v>
      </c>
      <c r="AI38" s="623" t="s">
        <v>72</v>
      </c>
      <c r="AJ38" s="624">
        <f>SUM(D38,H38,L38,P38,T38,X38)</f>
        <v>0</v>
      </c>
      <c r="AK38" s="618">
        <f>SUM(E38,I38,M38,Q38,U38,Y38)</f>
        <v>0</v>
      </c>
      <c r="AL38" s="619" t="s">
        <v>22</v>
      </c>
      <c r="AM38" s="625"/>
      <c r="AP38" s="884"/>
    </row>
    <row r="39" spans="1:42" ht="15.75" thickBot="1" x14ac:dyDescent="0.25">
      <c r="A39" s="626"/>
      <c r="B39" s="273"/>
      <c r="C39" s="542" t="s">
        <v>18</v>
      </c>
      <c r="D39" s="566">
        <v>0</v>
      </c>
      <c r="E39" s="470">
        <v>0</v>
      </c>
      <c r="F39" s="275" t="s">
        <v>22</v>
      </c>
      <c r="G39" s="276" t="s">
        <v>22</v>
      </c>
      <c r="H39" s="566">
        <v>4</v>
      </c>
      <c r="I39" s="470">
        <v>0</v>
      </c>
      <c r="J39" s="275" t="s">
        <v>22</v>
      </c>
      <c r="K39" s="276" t="s">
        <v>22</v>
      </c>
      <c r="L39" s="566">
        <v>0</v>
      </c>
      <c r="M39" s="470">
        <v>0</v>
      </c>
      <c r="N39" s="273" t="s">
        <v>22</v>
      </c>
      <c r="O39" s="276" t="s">
        <v>22</v>
      </c>
      <c r="P39" s="566">
        <v>0</v>
      </c>
      <c r="Q39" s="470">
        <v>0</v>
      </c>
      <c r="R39" s="275" t="s">
        <v>22</v>
      </c>
      <c r="S39" s="276" t="s">
        <v>22</v>
      </c>
      <c r="T39" s="566">
        <v>0</v>
      </c>
      <c r="U39" s="470">
        <v>0</v>
      </c>
      <c r="V39" s="275" t="s">
        <v>22</v>
      </c>
      <c r="W39" s="276" t="s">
        <v>22</v>
      </c>
      <c r="X39" s="566">
        <v>0</v>
      </c>
      <c r="Y39" s="470">
        <v>0</v>
      </c>
      <c r="Z39" s="275" t="s">
        <v>22</v>
      </c>
      <c r="AA39" s="276" t="s">
        <v>22</v>
      </c>
      <c r="AB39" s="566">
        <v>0</v>
      </c>
      <c r="AC39" s="470">
        <v>0</v>
      </c>
      <c r="AD39" s="275" t="s">
        <v>22</v>
      </c>
      <c r="AE39" s="276" t="s">
        <v>22</v>
      </c>
      <c r="AF39" s="566">
        <v>4</v>
      </c>
      <c r="AG39" s="470">
        <v>0</v>
      </c>
      <c r="AH39" s="275" t="s">
        <v>22</v>
      </c>
      <c r="AI39" s="276" t="s">
        <v>22</v>
      </c>
      <c r="AJ39" s="315">
        <v>10</v>
      </c>
      <c r="AK39" s="277">
        <v>0</v>
      </c>
      <c r="AL39" s="275" t="s">
        <v>22</v>
      </c>
      <c r="AM39" s="276"/>
      <c r="AP39" s="884"/>
    </row>
    <row r="40" spans="1:42" ht="15.75" thickBot="1" x14ac:dyDescent="0.25">
      <c r="A40" s="279"/>
      <c r="B40" s="280"/>
      <c r="C40" s="658" t="s">
        <v>85</v>
      </c>
      <c r="D40" s="654">
        <f>D29+D39</f>
        <v>206</v>
      </c>
      <c r="E40" s="649">
        <f>E29+E39</f>
        <v>330</v>
      </c>
      <c r="F40" s="652" t="s">
        <v>22</v>
      </c>
      <c r="G40" s="651" t="s">
        <v>22</v>
      </c>
      <c r="H40" s="649">
        <f>H29+H39</f>
        <v>88</v>
      </c>
      <c r="I40" s="649">
        <f>I29+I39</f>
        <v>280</v>
      </c>
      <c r="J40" s="652" t="s">
        <v>22</v>
      </c>
      <c r="K40" s="651" t="s">
        <v>22</v>
      </c>
      <c r="L40" s="649">
        <f>L29+L39</f>
        <v>126</v>
      </c>
      <c r="M40" s="649">
        <f>M29+M39</f>
        <v>266</v>
      </c>
      <c r="N40" s="655" t="s">
        <v>22</v>
      </c>
      <c r="O40" s="651" t="s">
        <v>22</v>
      </c>
      <c r="P40" s="649">
        <f>P29+P39</f>
        <v>112</v>
      </c>
      <c r="Q40" s="649">
        <f>Q29+Q39</f>
        <v>280</v>
      </c>
      <c r="R40" s="656" t="s">
        <v>22</v>
      </c>
      <c r="S40" s="657" t="s">
        <v>22</v>
      </c>
      <c r="T40" s="649">
        <f>T29+T39</f>
        <v>154</v>
      </c>
      <c r="U40" s="649">
        <f>U29+U39</f>
        <v>224</v>
      </c>
      <c r="V40" s="652" t="s">
        <v>22</v>
      </c>
      <c r="W40" s="651" t="s">
        <v>22</v>
      </c>
      <c r="X40" s="653">
        <f>X29+X39</f>
        <v>114</v>
      </c>
      <c r="Y40" s="649">
        <f>Y29+Y39</f>
        <v>278</v>
      </c>
      <c r="Z40" s="652" t="s">
        <v>22</v>
      </c>
      <c r="AA40" s="651" t="s">
        <v>22</v>
      </c>
      <c r="AB40" s="567">
        <f>AB29+AB39</f>
        <v>112</v>
      </c>
      <c r="AC40" s="649">
        <f>AC29+AC39</f>
        <v>308</v>
      </c>
      <c r="AD40" s="652" t="s">
        <v>22</v>
      </c>
      <c r="AE40" s="388" t="s">
        <v>22</v>
      </c>
      <c r="AF40" s="567">
        <f>AF29+AF39</f>
        <v>100</v>
      </c>
      <c r="AG40" s="568">
        <f>AG29+AG39</f>
        <v>202</v>
      </c>
      <c r="AH40" s="652" t="s">
        <v>22</v>
      </c>
      <c r="AI40" s="651" t="s">
        <v>22</v>
      </c>
      <c r="AJ40" s="647">
        <f>AJ29+AJ39</f>
        <v>1014</v>
      </c>
      <c r="AK40" s="648">
        <f>AK29+AK39</f>
        <v>2168</v>
      </c>
      <c r="AL40" s="649" t="s">
        <v>22</v>
      </c>
      <c r="AM40" s="650">
        <f>SUM(AJ40,AK40)</f>
        <v>3182</v>
      </c>
      <c r="AP40" s="884"/>
    </row>
    <row r="41" spans="1:42" ht="15" x14ac:dyDescent="0.2">
      <c r="A41" s="660"/>
      <c r="B41" s="661"/>
      <c r="C41" s="659"/>
      <c r="D41" s="1224"/>
      <c r="E41" s="1224"/>
      <c r="F41" s="1224"/>
      <c r="G41" s="1224"/>
      <c r="H41" s="1224"/>
      <c r="I41" s="1224"/>
      <c r="J41" s="1224"/>
      <c r="K41" s="1224"/>
      <c r="L41" s="1224"/>
      <c r="M41" s="1224"/>
      <c r="N41" s="1224"/>
      <c r="O41" s="1224"/>
      <c r="P41" s="1224"/>
      <c r="Q41" s="1224"/>
      <c r="R41" s="1224"/>
      <c r="S41" s="1224"/>
      <c r="T41" s="1224"/>
      <c r="U41" s="1224"/>
      <c r="V41" s="1224"/>
      <c r="W41" s="1224"/>
      <c r="X41" s="1224"/>
      <c r="Y41" s="1224"/>
      <c r="Z41" s="1224"/>
      <c r="AA41" s="1224"/>
      <c r="AB41" s="269"/>
      <c r="AC41" s="705"/>
      <c r="AD41" s="705"/>
      <c r="AE41" s="269"/>
      <c r="AF41" s="269"/>
      <c r="AG41" s="269"/>
      <c r="AH41" s="705"/>
      <c r="AI41" s="705"/>
      <c r="AJ41" s="1224"/>
      <c r="AK41" s="1224"/>
      <c r="AL41" s="1224"/>
      <c r="AM41" s="1225"/>
      <c r="AP41" s="884"/>
    </row>
    <row r="42" spans="1:42" ht="15" x14ac:dyDescent="0.2">
      <c r="A42" s="1199"/>
      <c r="B42" s="1200"/>
      <c r="C42" s="1200"/>
      <c r="D42" s="1200"/>
      <c r="E42" s="1200"/>
      <c r="F42" s="1200"/>
      <c r="G42" s="1200"/>
      <c r="H42" s="1200"/>
      <c r="I42" s="1200"/>
      <c r="J42" s="1200"/>
      <c r="K42" s="1200"/>
      <c r="L42" s="1200"/>
      <c r="M42" s="1200"/>
      <c r="N42" s="1200"/>
      <c r="O42" s="1200"/>
      <c r="P42" s="1200"/>
      <c r="Q42" s="1200"/>
      <c r="R42" s="1200"/>
      <c r="S42" s="1200"/>
      <c r="T42" s="325"/>
      <c r="U42" s="325"/>
      <c r="V42" s="325"/>
      <c r="W42" s="325"/>
      <c r="X42" s="325"/>
      <c r="Y42" s="325"/>
      <c r="Z42" s="325"/>
      <c r="AA42" s="325"/>
      <c r="AB42" s="325"/>
      <c r="AC42" s="325"/>
      <c r="AD42" s="325"/>
      <c r="AE42" s="325"/>
      <c r="AF42" s="325"/>
      <c r="AG42" s="325"/>
      <c r="AH42" s="325"/>
      <c r="AI42" s="325"/>
      <c r="AJ42" s="326"/>
      <c r="AK42" s="326"/>
      <c r="AL42" s="326"/>
      <c r="AM42" s="327"/>
      <c r="AP42" s="884"/>
    </row>
    <row r="43" spans="1:42" ht="18" x14ac:dyDescent="0.2">
      <c r="A43" s="1156" t="s">
        <v>23</v>
      </c>
      <c r="B43" s="1157"/>
      <c r="C43" s="1157"/>
      <c r="D43" s="1157"/>
      <c r="E43" s="1157"/>
      <c r="F43" s="1157"/>
      <c r="G43" s="1157"/>
      <c r="H43" s="1157"/>
      <c r="I43" s="1157"/>
      <c r="J43" s="1157"/>
      <c r="K43" s="1157"/>
      <c r="L43" s="1157"/>
      <c r="M43" s="1157"/>
      <c r="N43" s="1157"/>
      <c r="O43" s="1157"/>
      <c r="P43" s="1157"/>
      <c r="Q43" s="1157"/>
      <c r="R43" s="1157"/>
      <c r="S43" s="1157"/>
      <c r="T43" s="707"/>
      <c r="U43" s="707"/>
      <c r="V43" s="707"/>
      <c r="W43" s="707"/>
      <c r="X43" s="707"/>
      <c r="Y43" s="707"/>
      <c r="Z43" s="707"/>
      <c r="AA43" s="707"/>
      <c r="AB43" s="707"/>
      <c r="AC43" s="707"/>
      <c r="AD43" s="707"/>
      <c r="AE43" s="707"/>
      <c r="AF43" s="707"/>
      <c r="AG43" s="707"/>
      <c r="AH43" s="707"/>
      <c r="AI43" s="707"/>
      <c r="AJ43" s="326"/>
      <c r="AK43" s="326"/>
      <c r="AL43" s="326"/>
      <c r="AM43" s="327"/>
      <c r="AP43" s="884"/>
    </row>
    <row r="44" spans="1:42" x14ac:dyDescent="0.2">
      <c r="A44" s="358"/>
      <c r="B44" s="359"/>
      <c r="C44" s="330" t="s">
        <v>19</v>
      </c>
      <c r="D44" s="331"/>
      <c r="E44" s="331"/>
      <c r="F44" s="122"/>
      <c r="G44" s="332" t="str">
        <f>IF(COUNTIF(G12:G41,"A")=0,"",COUNTIF(G12:G41,"A"))</f>
        <v/>
      </c>
      <c r="H44" s="331"/>
      <c r="I44" s="331"/>
      <c r="J44" s="122"/>
      <c r="K44" s="332">
        <f>IF(COUNTIF(K12:K41,"A")=0,"",COUNTIF(K12:K41,"A"))</f>
        <v>1</v>
      </c>
      <c r="L44" s="331"/>
      <c r="M44" s="331"/>
      <c r="N44" s="122"/>
      <c r="O44" s="332" t="str">
        <f>IF(COUNTIF(O12:O41,"A")=0,"",COUNTIF(O12:O41,"A"))</f>
        <v/>
      </c>
      <c r="P44" s="331"/>
      <c r="Q44" s="331"/>
      <c r="R44" s="122"/>
      <c r="S44" s="332" t="str">
        <f>IF(COUNTIF(S12:S41,"A")=0,"",COUNTIF(S12:S41,"A"))</f>
        <v/>
      </c>
      <c r="T44" s="331"/>
      <c r="U44" s="331"/>
      <c r="V44" s="122"/>
      <c r="W44" s="332" t="str">
        <f>IF(COUNTIF(W12:W41,"A")=0,"",COUNTIF(W12:W41,"A"))</f>
        <v/>
      </c>
      <c r="X44" s="331"/>
      <c r="Y44" s="331"/>
      <c r="Z44" s="122"/>
      <c r="AA44" s="332" t="str">
        <f>IF(COUNTIF(AA12:AA41,"A")=0,"",COUNTIF(AA12:AA41,"A"))</f>
        <v/>
      </c>
      <c r="AB44" s="331"/>
      <c r="AC44" s="331"/>
      <c r="AD44" s="122"/>
      <c r="AE44" s="332" t="str">
        <f>IF(COUNTIF(AE12:AE41,"A")=0,"",COUNTIF(AE12:AE41,"A"))</f>
        <v/>
      </c>
      <c r="AF44" s="331"/>
      <c r="AG44" s="331"/>
      <c r="AH44" s="122"/>
      <c r="AI44" s="332" t="str">
        <f>IF(COUNTIF(AI12:AI41,"A")=0,"",COUNTIF(AI12:AI41,"A"))</f>
        <v/>
      </c>
      <c r="AJ44" s="331"/>
      <c r="AK44" s="331"/>
      <c r="AL44" s="122"/>
      <c r="AM44" s="607">
        <f t="shared" ref="AM44:AM56" si="13">IF(SUM(G44:AA44)=0,"",SUM(G44:AA44))</f>
        <v>1</v>
      </c>
      <c r="AP44" s="884"/>
    </row>
    <row r="45" spans="1:42" x14ac:dyDescent="0.2">
      <c r="A45" s="358"/>
      <c r="B45" s="359"/>
      <c r="C45" s="330" t="s">
        <v>20</v>
      </c>
      <c r="D45" s="331"/>
      <c r="E45" s="331"/>
      <c r="F45" s="122"/>
      <c r="G45" s="332" t="str">
        <f>IF(COUNTIF(G12:G41,"B")=0,"",COUNTIF(G12:G41,"B"))</f>
        <v/>
      </c>
      <c r="H45" s="331"/>
      <c r="I45" s="331"/>
      <c r="J45" s="122"/>
      <c r="K45" s="332" t="str">
        <f>IF(COUNTIF(K12:K41,"B")=0,"",COUNTIF(K12:K41,"B"))</f>
        <v/>
      </c>
      <c r="L45" s="331"/>
      <c r="M45" s="331"/>
      <c r="N45" s="122"/>
      <c r="O45" s="332" t="str">
        <f>IF(COUNTIF(O12:O41,"B")=0,"",COUNTIF(O12:O41,"B"))</f>
        <v/>
      </c>
      <c r="P45" s="331"/>
      <c r="Q45" s="331"/>
      <c r="R45" s="122"/>
      <c r="S45" s="332" t="str">
        <f>IF(COUNTIF(S12:S41,"B")=0,"",COUNTIF(S12:S41,"B"))</f>
        <v/>
      </c>
      <c r="T45" s="331"/>
      <c r="U45" s="331"/>
      <c r="V45" s="122"/>
      <c r="W45" s="332" t="str">
        <f>IF(COUNTIF(W12:W41,"B")=0,"",COUNTIF(W12:W41,"B"))</f>
        <v/>
      </c>
      <c r="X45" s="331"/>
      <c r="Y45" s="331"/>
      <c r="Z45" s="122"/>
      <c r="AA45" s="332">
        <v>2</v>
      </c>
      <c r="AB45" s="331"/>
      <c r="AC45" s="331"/>
      <c r="AD45" s="122"/>
      <c r="AE45" s="332">
        <v>2</v>
      </c>
      <c r="AF45" s="331"/>
      <c r="AG45" s="331"/>
      <c r="AH45" s="122"/>
      <c r="AI45" s="332">
        <v>2</v>
      </c>
      <c r="AJ45" s="331"/>
      <c r="AK45" s="331"/>
      <c r="AL45" s="122"/>
      <c r="AM45" s="607">
        <f t="shared" si="13"/>
        <v>2</v>
      </c>
      <c r="AP45" s="884"/>
    </row>
    <row r="46" spans="1:42" x14ac:dyDescent="0.2">
      <c r="A46" s="358"/>
      <c r="B46" s="359"/>
      <c r="C46" s="330" t="s">
        <v>74</v>
      </c>
      <c r="D46" s="331"/>
      <c r="E46" s="331"/>
      <c r="F46" s="122"/>
      <c r="G46" s="332" t="str">
        <f>IF(COUNTIF(G12:G41,"ÉÉ")=0,"",COUNTIF(G12:G41,"ÉÉ"))</f>
        <v/>
      </c>
      <c r="H46" s="331"/>
      <c r="I46" s="331"/>
      <c r="J46" s="122"/>
      <c r="K46" s="332">
        <f>IF(COUNTIF(K12:K41,"ÉÉ")=0,"",COUNTIF(K12:K41,"ÉÉ"))</f>
        <v>1</v>
      </c>
      <c r="L46" s="331"/>
      <c r="M46" s="331"/>
      <c r="N46" s="122"/>
      <c r="O46" s="332">
        <f>IF(COUNTIF(O12:O41,"ÉÉ")=0,"",COUNTIF(O12:O41,"ÉÉ"))</f>
        <v>1</v>
      </c>
      <c r="P46" s="331"/>
      <c r="Q46" s="331"/>
      <c r="R46" s="122"/>
      <c r="S46" s="332" t="str">
        <f>IF(COUNTIF(S12:S41,"ÉÉ")=0,"",COUNTIF(S12:S41,"ÉÉ"))</f>
        <v/>
      </c>
      <c r="T46" s="331"/>
      <c r="U46" s="331"/>
      <c r="V46" s="122"/>
      <c r="W46" s="332">
        <f>IF(COUNTIF(W12:W41,"ÉÉ")=0,"",COUNTIF(W12:W41,"ÉÉ"))</f>
        <v>1</v>
      </c>
      <c r="X46" s="331"/>
      <c r="Y46" s="331"/>
      <c r="Z46" s="122"/>
      <c r="AA46" s="332" t="str">
        <f>IF(COUNTIF(AA12:AA41,"ÉÉ")=0,"",COUNTIF(AA12:AA41,"ÉÉ"))</f>
        <v/>
      </c>
      <c r="AB46" s="331"/>
      <c r="AC46" s="331"/>
      <c r="AD46" s="122"/>
      <c r="AE46" s="332" t="str">
        <f>IF(COUNTIF(AE12:AE41,"ÉÉ")=0,"",COUNTIF(AE12:AE41,"ÉÉ"))</f>
        <v/>
      </c>
      <c r="AF46" s="331"/>
      <c r="AG46" s="331"/>
      <c r="AH46" s="122"/>
      <c r="AI46" s="332" t="str">
        <f>IF(COUNTIF(AI12:AI41,"ÉÉ")=0,"",COUNTIF(AI12:AI41,"ÉÉ"))</f>
        <v/>
      </c>
      <c r="AJ46" s="331"/>
      <c r="AK46" s="331"/>
      <c r="AL46" s="122"/>
      <c r="AM46" s="607">
        <f t="shared" si="13"/>
        <v>3</v>
      </c>
      <c r="AP46" s="884"/>
    </row>
    <row r="47" spans="1:42" x14ac:dyDescent="0.2">
      <c r="A47" s="358"/>
      <c r="B47" s="359"/>
      <c r="C47" s="330" t="s">
        <v>75</v>
      </c>
      <c r="D47" s="334"/>
      <c r="E47" s="334"/>
      <c r="F47" s="335"/>
      <c r="G47" s="332" t="str">
        <f>IF(COUNTIF(G12:G41,"ÉÉ(Z)")=0,"",COUNTIF(G12:G41,"ÉÉ(Z)"))</f>
        <v/>
      </c>
      <c r="H47" s="334"/>
      <c r="I47" s="334"/>
      <c r="J47" s="335"/>
      <c r="K47" s="332" t="str">
        <f>IF(COUNTIF(K12:K41,"ÉÉ(Z)")=0,"",COUNTIF(K12:K41,"ÉÉ(Z)"))</f>
        <v/>
      </c>
      <c r="L47" s="334"/>
      <c r="M47" s="334"/>
      <c r="N47" s="335"/>
      <c r="O47" s="332" t="str">
        <f>IF(COUNTIF(O12:O41,"ÉÉ(Z)")=0,"",COUNTIF(O12:O41,"ÉÉ(Z)"))</f>
        <v/>
      </c>
      <c r="P47" s="334"/>
      <c r="Q47" s="334"/>
      <c r="R47" s="335"/>
      <c r="S47" s="332" t="str">
        <f>IF(COUNTIF(S12:S41,"ÉÉ(Z)")=0,"",COUNTIF(S12:S41,"ÉÉ(Z)"))</f>
        <v/>
      </c>
      <c r="T47" s="334"/>
      <c r="U47" s="334"/>
      <c r="V47" s="335"/>
      <c r="W47" s="332" t="str">
        <f>IF(COUNTIF(W12:W41,"ÉÉ(Z)")=0,"",COUNTIF(W12:W41,"ÉÉ(Z)"))</f>
        <v/>
      </c>
      <c r="X47" s="334"/>
      <c r="Y47" s="334"/>
      <c r="Z47" s="335"/>
      <c r="AA47" s="332">
        <f>IF(COUNTIF(AA12:AA41,"ÉÉ(Z)")=0,"",COUNTIF(AA12:AA41,"ÉÉ(Z)"))</f>
        <v>2</v>
      </c>
      <c r="AB47" s="334"/>
      <c r="AC47" s="334"/>
      <c r="AD47" s="335"/>
      <c r="AE47" s="332">
        <f>IF(COUNTIF(AE12:AE41,"ÉÉ(Z)")=0,"",COUNTIF(AE12:AE41,"ÉÉ(Z)"))</f>
        <v>1</v>
      </c>
      <c r="AF47" s="334"/>
      <c r="AG47" s="334"/>
      <c r="AH47" s="335"/>
      <c r="AI47" s="332" t="str">
        <f>IF(COUNTIF(AI12:AI41,"ÉÉ(Z)")=0,"",COUNTIF(AI12:AI41,"ÉÉ(Z)"))</f>
        <v/>
      </c>
      <c r="AJ47" s="334"/>
      <c r="AK47" s="334"/>
      <c r="AL47" s="335"/>
      <c r="AM47" s="607">
        <f t="shared" si="13"/>
        <v>2</v>
      </c>
      <c r="AP47" s="884"/>
    </row>
    <row r="48" spans="1:42" x14ac:dyDescent="0.2">
      <c r="A48" s="358"/>
      <c r="B48" s="359"/>
      <c r="C48" s="330" t="s">
        <v>76</v>
      </c>
      <c r="D48" s="331"/>
      <c r="E48" s="331"/>
      <c r="F48" s="122"/>
      <c r="G48" s="332" t="str">
        <f>IF(COUNTIF(G12:G41,"GYJ")=0,"",COUNTIF(G12:G41,"GYJ"))</f>
        <v/>
      </c>
      <c r="H48" s="331"/>
      <c r="I48" s="331"/>
      <c r="J48" s="122"/>
      <c r="K48" s="332" t="str">
        <f>IF(COUNTIF(K12:K41,"GYJ")=0,"",COUNTIF(K12:K41,"GYJ"))</f>
        <v/>
      </c>
      <c r="L48" s="331"/>
      <c r="M48" s="331"/>
      <c r="N48" s="122"/>
      <c r="O48" s="332">
        <f>IF(COUNTIF(O12:O41,"GYJ")=0,"",COUNTIF(O12:O41,"GYJ"))</f>
        <v>1</v>
      </c>
      <c r="P48" s="331"/>
      <c r="Q48" s="331"/>
      <c r="R48" s="122"/>
      <c r="S48" s="332">
        <f>IF(COUNTIF(S12:S41,"GYJ")=0,"",COUNTIF(S12:S41,"GYJ"))</f>
        <v>1</v>
      </c>
      <c r="T48" s="331"/>
      <c r="U48" s="331"/>
      <c r="V48" s="122"/>
      <c r="W48" s="332" t="str">
        <f>IF(COUNTIF(W12:W41,"GYJ")=0,"",COUNTIF(W12:W41,"GYJ"))</f>
        <v/>
      </c>
      <c r="X48" s="331"/>
      <c r="Y48" s="331"/>
      <c r="Z48" s="122"/>
      <c r="AA48" s="332">
        <f>IF(COUNTIF(AA12:AA41,"GYJ")=0,"",COUNTIF(AA12:AA41,"GYJ"))</f>
        <v>2</v>
      </c>
      <c r="AB48" s="331"/>
      <c r="AC48" s="331"/>
      <c r="AD48" s="122"/>
      <c r="AE48" s="332" t="str">
        <f>IF(COUNTIF(AE12:AE41,"GYJ")=0,"",COUNTIF(AE12:AE41,"GYJ"))</f>
        <v/>
      </c>
      <c r="AF48" s="331"/>
      <c r="AG48" s="331"/>
      <c r="AH48" s="122"/>
      <c r="AI48" s="332">
        <f>IF(COUNTIF(AI12:AI41,"GYJ")=0,"",COUNTIF(AI12:AI41,"GYJ"))</f>
        <v>2</v>
      </c>
      <c r="AJ48" s="331"/>
      <c r="AK48" s="331"/>
      <c r="AL48" s="122"/>
      <c r="AM48" s="607">
        <f t="shared" si="13"/>
        <v>4</v>
      </c>
      <c r="AP48" s="884"/>
    </row>
    <row r="49" spans="1:42" x14ac:dyDescent="0.2">
      <c r="A49" s="358"/>
      <c r="B49" s="330"/>
      <c r="C49" s="330" t="s">
        <v>77</v>
      </c>
      <c r="D49" s="331"/>
      <c r="E49" s="331"/>
      <c r="F49" s="122"/>
      <c r="G49" s="332" t="str">
        <f>IF(COUNTIF(G12:G41,"GYJ(Z)")=0,"",COUNTIF(G12:G41,"GYJ(Z)"))</f>
        <v/>
      </c>
      <c r="H49" s="331"/>
      <c r="I49" s="331"/>
      <c r="J49" s="122"/>
      <c r="K49" s="332" t="str">
        <f>IF(COUNTIF(K12:K41,"GYJ(Z)")=0,"",COUNTIF(K12:K41,"GYJ(Z)"))</f>
        <v/>
      </c>
      <c r="L49" s="331"/>
      <c r="M49" s="331"/>
      <c r="N49" s="122"/>
      <c r="O49" s="332" t="str">
        <f>IF(COUNTIF(O12:O41,"GYJ(Z)")=0,"",COUNTIF(O12:O41,"GYJ(Z)"))</f>
        <v/>
      </c>
      <c r="P49" s="331"/>
      <c r="Q49" s="331"/>
      <c r="R49" s="122"/>
      <c r="S49" s="332" t="str">
        <f>IF(COUNTIF(S12:S41,"GYJ(Z)")=0,"",COUNTIF(S12:S41,"GYJ(Z)"))</f>
        <v/>
      </c>
      <c r="T49" s="331"/>
      <c r="U49" s="331"/>
      <c r="V49" s="122"/>
      <c r="W49" s="332" t="str">
        <f>IF(COUNTIF(W12:W41,"GYJ(Z)")=0,"",COUNTIF(W12:W41,"GYJ(Z)"))</f>
        <v/>
      </c>
      <c r="X49" s="331"/>
      <c r="Y49" s="331"/>
      <c r="Z49" s="122"/>
      <c r="AA49" s="332" t="str">
        <f>IF(COUNTIF(AA12:AA41,"GYJ(Z)")=0,"",COUNTIF(AA12:AA41,"GYJ(Z)"))</f>
        <v/>
      </c>
      <c r="AB49" s="331"/>
      <c r="AC49" s="331"/>
      <c r="AD49" s="122"/>
      <c r="AE49" s="332" t="str">
        <f>IF(COUNTIF(AE12:AE41,"GYJ(Z)")=0,"",COUNTIF(AE12:AE41,"GYJ(Z)"))</f>
        <v/>
      </c>
      <c r="AF49" s="331"/>
      <c r="AG49" s="331"/>
      <c r="AH49" s="122"/>
      <c r="AI49" s="332" t="str">
        <f>IF(COUNTIF(AI12:AI41,"GYJ(Z)")=0,"",COUNTIF(AI12:AI41,"GYJ(Z)"))</f>
        <v/>
      </c>
      <c r="AJ49" s="331"/>
      <c r="AK49" s="331"/>
      <c r="AL49" s="122"/>
      <c r="AM49" s="607" t="str">
        <f t="shared" si="13"/>
        <v/>
      </c>
      <c r="AP49" s="884"/>
    </row>
    <row r="50" spans="1:42" x14ac:dyDescent="0.2">
      <c r="A50" s="358"/>
      <c r="B50" s="359"/>
      <c r="C50" s="337" t="s">
        <v>59</v>
      </c>
      <c r="D50" s="331"/>
      <c r="E50" s="331"/>
      <c r="F50" s="122"/>
      <c r="G50" s="332" t="str">
        <f>IF(COUNTIF(G12:G41,"K")=0,"",COUNTIF(G12:G41,"K"))</f>
        <v/>
      </c>
      <c r="H50" s="331"/>
      <c r="I50" s="331"/>
      <c r="J50" s="122"/>
      <c r="K50" s="332" t="str">
        <f>IF(COUNTIF(K12:K41,"K")=0,"",COUNTIF(K12:K41,"K"))</f>
        <v/>
      </c>
      <c r="L50" s="331"/>
      <c r="M50" s="331"/>
      <c r="N50" s="122"/>
      <c r="O50" s="332" t="str">
        <f>IF(COUNTIF(O12:O41,"K")=0,"",COUNTIF(O12:O41,"K"))</f>
        <v/>
      </c>
      <c r="P50" s="331"/>
      <c r="Q50" s="331"/>
      <c r="R50" s="122"/>
      <c r="S50" s="332" t="str">
        <f>IF(COUNTIF(S12:S41,"K")=0,"",COUNTIF(S12:S41,"K"))</f>
        <v/>
      </c>
      <c r="T50" s="331"/>
      <c r="U50" s="331"/>
      <c r="V50" s="122"/>
      <c r="W50" s="332" t="str">
        <f>IF(COUNTIF(W12:W41,"K")=0,"",COUNTIF(W12:W41,"K"))</f>
        <v/>
      </c>
      <c r="X50" s="331"/>
      <c r="Y50" s="331"/>
      <c r="Z50" s="122"/>
      <c r="AA50" s="332">
        <f>IF(COUNTIF(AA12:AA41,"K")=0,"",COUNTIF(AA12:AA41,"K"))</f>
        <v>1</v>
      </c>
      <c r="AB50" s="331"/>
      <c r="AC50" s="331"/>
      <c r="AD50" s="122"/>
      <c r="AE50" s="332" t="str">
        <f>IF(COUNTIF(AE12:AE41,"K")=0,"",COUNTIF(AE12:AE41,"K"))</f>
        <v/>
      </c>
      <c r="AF50" s="331"/>
      <c r="AG50" s="331"/>
      <c r="AH50" s="122"/>
      <c r="AI50" s="332" t="str">
        <f>IF(COUNTIF(AI12:AI41,"K")=0,"",COUNTIF(AI12:AI41,"K"))</f>
        <v/>
      </c>
      <c r="AJ50" s="331"/>
      <c r="AK50" s="331"/>
      <c r="AL50" s="122"/>
      <c r="AM50" s="607">
        <f t="shared" si="13"/>
        <v>1</v>
      </c>
      <c r="AP50" s="884"/>
    </row>
    <row r="51" spans="1:42" x14ac:dyDescent="0.2">
      <c r="A51" s="358"/>
      <c r="B51" s="359"/>
      <c r="C51" s="337" t="s">
        <v>60</v>
      </c>
      <c r="D51" s="331"/>
      <c r="E51" s="331"/>
      <c r="F51" s="122"/>
      <c r="G51" s="332" t="str">
        <f>IF(COUNTIF(G12:G41,"K(Z)")=0,"",COUNTIF(G12:G41,"K(Z)"))</f>
        <v/>
      </c>
      <c r="H51" s="331"/>
      <c r="I51" s="331"/>
      <c r="J51" s="122"/>
      <c r="K51" s="332" t="str">
        <f>IF(COUNTIF(K12:K41,"K(Z)")=0,"",COUNTIF(K12:K41,"K(Z)"))</f>
        <v/>
      </c>
      <c r="L51" s="331"/>
      <c r="M51" s="331"/>
      <c r="N51" s="122"/>
      <c r="O51" s="332" t="str">
        <f>IF(COUNTIF(O12:O41,"K(Z)")=0,"",COUNTIF(O12:O41,"K(Z)"))</f>
        <v/>
      </c>
      <c r="P51" s="331"/>
      <c r="Q51" s="331"/>
      <c r="R51" s="122"/>
      <c r="S51" s="332">
        <f>IF(COUNTIF(S12:S41,"K(Z)")=0,"",COUNTIF(S12:S41,"K(Z)"))</f>
        <v>1</v>
      </c>
      <c r="T51" s="331"/>
      <c r="U51" s="331"/>
      <c r="V51" s="122"/>
      <c r="W51" s="332" t="str">
        <f>IF(COUNTIF(W12:W41,"K(Z)")=0,"",COUNTIF(W12:W41,"K(Z)"))</f>
        <v/>
      </c>
      <c r="X51" s="331"/>
      <c r="Y51" s="331"/>
      <c r="Z51" s="122"/>
      <c r="AA51" s="332" t="str">
        <f>IF(COUNTIF(AA12:AA41,"K(Z)")=0,"",COUNTIF(AA12:AA41,"K(Z)"))</f>
        <v/>
      </c>
      <c r="AB51" s="331"/>
      <c r="AC51" s="331"/>
      <c r="AD51" s="122"/>
      <c r="AE51" s="332">
        <f>IF(COUNTIF(AE12:AE41,"K(Z)")=0,"",COUNTIF(AE12:AE41,"K(Z)"))</f>
        <v>2</v>
      </c>
      <c r="AF51" s="331"/>
      <c r="AG51" s="331"/>
      <c r="AH51" s="122"/>
      <c r="AI51" s="332">
        <f>IF(COUNTIF(AI12:AI41,"K(Z)")=0,"",COUNTIF(AI12:AI41,"K(Z)"))</f>
        <v>1</v>
      </c>
      <c r="AJ51" s="331"/>
      <c r="AK51" s="331"/>
      <c r="AL51" s="122"/>
      <c r="AM51" s="607">
        <f t="shared" si="13"/>
        <v>1</v>
      </c>
      <c r="AP51" s="884"/>
    </row>
    <row r="52" spans="1:42" x14ac:dyDescent="0.2">
      <c r="A52" s="358"/>
      <c r="B52" s="359"/>
      <c r="C52" s="330" t="s">
        <v>21</v>
      </c>
      <c r="D52" s="331"/>
      <c r="E52" s="331"/>
      <c r="F52" s="122"/>
      <c r="G52" s="332" t="str">
        <f>IF(COUNTIF(G12:G41,"AV")=0,"",COUNTIF(G12:G41,"AV"))</f>
        <v/>
      </c>
      <c r="H52" s="331"/>
      <c r="I52" s="331"/>
      <c r="J52" s="122"/>
      <c r="K52" s="332" t="str">
        <f>IF(COUNTIF(K12:K41,"AV")=0,"",COUNTIF(K12:K41,"AV"))</f>
        <v/>
      </c>
      <c r="L52" s="331"/>
      <c r="M52" s="331"/>
      <c r="N52" s="122"/>
      <c r="O52" s="332" t="str">
        <f>IF(COUNTIF(O12:O41,"AV")=0,"",COUNTIF(O12:O41,"AV"))</f>
        <v/>
      </c>
      <c r="P52" s="331"/>
      <c r="Q52" s="331"/>
      <c r="R52" s="122"/>
      <c r="S52" s="332" t="str">
        <f>IF(COUNTIF(S12:S41,"AV")=0,"",COUNTIF(S12:S41,"AV"))</f>
        <v/>
      </c>
      <c r="T52" s="331"/>
      <c r="U52" s="331"/>
      <c r="V52" s="122"/>
      <c r="W52" s="332" t="str">
        <f>IF(COUNTIF(W12:W41,"AV")=0,"",COUNTIF(W12:W41,"AV"))</f>
        <v/>
      </c>
      <c r="X52" s="331"/>
      <c r="Y52" s="331"/>
      <c r="Z52" s="122"/>
      <c r="AA52" s="332" t="str">
        <f>IF(COUNTIF(AA12:AA41,"AV")=0,"",COUNTIF(AA12:AA41,"AV"))</f>
        <v/>
      </c>
      <c r="AB52" s="331"/>
      <c r="AC52" s="331"/>
      <c r="AD52" s="122"/>
      <c r="AE52" s="332" t="str">
        <f>IF(COUNTIF(AE12:AE41,"AV")=0,"",COUNTIF(AE12:AE41,"AV"))</f>
        <v/>
      </c>
      <c r="AF52" s="331"/>
      <c r="AG52" s="331"/>
      <c r="AH52" s="122"/>
      <c r="AI52" s="332" t="str">
        <f>IF(COUNTIF(AI12:AI41,"AV")=0,"",COUNTIF(AI12:AI41,"AV"))</f>
        <v/>
      </c>
      <c r="AJ52" s="331"/>
      <c r="AK52" s="331"/>
      <c r="AL52" s="122"/>
      <c r="AM52" s="607" t="str">
        <f t="shared" si="13"/>
        <v/>
      </c>
      <c r="AP52" s="884"/>
    </row>
    <row r="53" spans="1:42" x14ac:dyDescent="0.2">
      <c r="A53" s="358"/>
      <c r="B53" s="359"/>
      <c r="C53" s="330" t="s">
        <v>78</v>
      </c>
      <c r="D53" s="331"/>
      <c r="E53" s="331"/>
      <c r="F53" s="122"/>
      <c r="G53" s="332" t="str">
        <f>IF(COUNTIF(G12:G41,"KV")=0,"",COUNTIF(G12:G41,"KV"))</f>
        <v/>
      </c>
      <c r="H53" s="331"/>
      <c r="I53" s="331"/>
      <c r="J53" s="122"/>
      <c r="K53" s="332" t="str">
        <f>IF(COUNTIF(K12:K41,"KV")=0,"",COUNTIF(K12:K41,"KV"))</f>
        <v/>
      </c>
      <c r="L53" s="331"/>
      <c r="M53" s="331"/>
      <c r="N53" s="122"/>
      <c r="O53" s="332" t="str">
        <f>IF(COUNTIF(O12:O41,"KV")=0,"",COUNTIF(O12:O41,"KV"))</f>
        <v/>
      </c>
      <c r="P53" s="331"/>
      <c r="Q53" s="331"/>
      <c r="R53" s="122"/>
      <c r="S53" s="332" t="str">
        <f>IF(COUNTIF(S12:S41,"KV")=0,"",COUNTIF(S12:S41,"KV"))</f>
        <v/>
      </c>
      <c r="T53" s="331"/>
      <c r="U53" s="331"/>
      <c r="V53" s="122"/>
      <c r="W53" s="332" t="str">
        <f>IF(COUNTIF(W12:W41,"KV")=0,"",COUNTIF(W12:W41,"KV"))</f>
        <v/>
      </c>
      <c r="X53" s="331"/>
      <c r="Y53" s="331"/>
      <c r="Z53" s="122"/>
      <c r="AA53" s="332" t="str">
        <f>IF(COUNTIF(AA12:AA41,"KV")=0,"",COUNTIF(AA12:AA41,"KV"))</f>
        <v/>
      </c>
      <c r="AB53" s="331"/>
      <c r="AC53" s="331"/>
      <c r="AD53" s="122"/>
      <c r="AE53" s="332" t="str">
        <f>IF(COUNTIF(AE12:AE41,"KV")=0,"",COUNTIF(AE12:AE41,"KV"))</f>
        <v/>
      </c>
      <c r="AF53" s="331"/>
      <c r="AG53" s="331"/>
      <c r="AH53" s="122"/>
      <c r="AI53" s="332" t="str">
        <f>IF(COUNTIF(AI12:AI41,"KV")=0,"",COUNTIF(AI12:AI41,"KV"))</f>
        <v/>
      </c>
      <c r="AJ53" s="331"/>
      <c r="AK53" s="331"/>
      <c r="AL53" s="122"/>
      <c r="AM53" s="607" t="str">
        <f t="shared" si="13"/>
        <v/>
      </c>
      <c r="AP53" s="884"/>
    </row>
    <row r="54" spans="1:42" x14ac:dyDescent="0.2">
      <c r="A54" s="358"/>
      <c r="B54" s="359"/>
      <c r="C54" s="330" t="s">
        <v>79</v>
      </c>
      <c r="D54" s="338"/>
      <c r="E54" s="338"/>
      <c r="F54" s="339"/>
      <c r="G54" s="332" t="str">
        <f>IF(COUNTIF(G12:G41,"SZG")=0,"",COUNTIF(G12:G41,"SZG"))</f>
        <v/>
      </c>
      <c r="H54" s="338"/>
      <c r="I54" s="338"/>
      <c r="J54" s="339"/>
      <c r="K54" s="332" t="str">
        <f>IF(COUNTIF(K12:K41,"SZG")=0,"",COUNTIF(K12:K41,"SZG"))</f>
        <v/>
      </c>
      <c r="L54" s="338"/>
      <c r="M54" s="338"/>
      <c r="N54" s="339"/>
      <c r="O54" s="332" t="str">
        <f>IF(COUNTIF(O12:O41,"SZG")=0,"",COUNTIF(O12:O41,"SZG"))</f>
        <v/>
      </c>
      <c r="P54" s="338"/>
      <c r="Q54" s="338"/>
      <c r="R54" s="339"/>
      <c r="S54" s="332" t="str">
        <f>IF(COUNTIF(S12:S41,"SZG")=0,"",COUNTIF(S12:S41,"SZG"))</f>
        <v/>
      </c>
      <c r="T54" s="338"/>
      <c r="U54" s="338"/>
      <c r="V54" s="339"/>
      <c r="W54" s="332" t="str">
        <f>IF(COUNTIF(W12:W41,"SZG")=0,"",COUNTIF(W12:W41,"SZG"))</f>
        <v/>
      </c>
      <c r="X54" s="338"/>
      <c r="Y54" s="338"/>
      <c r="Z54" s="339"/>
      <c r="AA54" s="332" t="str">
        <f>IF(COUNTIF(AA12:AA41,"SZG")=0,"",COUNTIF(AA12:AA41,"SZG"))</f>
        <v/>
      </c>
      <c r="AB54" s="338"/>
      <c r="AC54" s="338"/>
      <c r="AD54" s="339"/>
      <c r="AE54" s="332" t="str">
        <f>IF(COUNTIF(AE12:AE41,"SZG")=0,"",COUNTIF(AE12:AE41,"SZG"))</f>
        <v/>
      </c>
      <c r="AF54" s="338"/>
      <c r="AG54" s="338"/>
      <c r="AH54" s="339"/>
      <c r="AI54" s="332" t="str">
        <f>IF(COUNTIF(AI12:AI41,"SZG")=0,"",COUNTIF(AI12:AI41,"SZG"))</f>
        <v/>
      </c>
      <c r="AJ54" s="331"/>
      <c r="AK54" s="331"/>
      <c r="AL54" s="122"/>
      <c r="AM54" s="607" t="str">
        <f t="shared" si="13"/>
        <v/>
      </c>
      <c r="AP54" s="884"/>
    </row>
    <row r="55" spans="1:42" x14ac:dyDescent="0.2">
      <c r="A55" s="358"/>
      <c r="B55" s="359"/>
      <c r="C55" s="330" t="s">
        <v>80</v>
      </c>
      <c r="D55" s="338"/>
      <c r="E55" s="338"/>
      <c r="F55" s="339"/>
      <c r="G55" s="332" t="str">
        <f>IF(COUNTIF(G12:G41,"ZV")=0,"",COUNTIF(G12:G41,"ZV"))</f>
        <v/>
      </c>
      <c r="H55" s="338"/>
      <c r="I55" s="338"/>
      <c r="J55" s="339"/>
      <c r="K55" s="332" t="str">
        <f>IF(COUNTIF(K12:K41,"ZV")=0,"",COUNTIF(K12:K41,"ZV"))</f>
        <v/>
      </c>
      <c r="L55" s="338"/>
      <c r="M55" s="338"/>
      <c r="N55" s="339"/>
      <c r="O55" s="332" t="str">
        <f>IF(COUNTIF(O12:O41,"ZV")=0,"",COUNTIF(O12:O41,"ZV"))</f>
        <v/>
      </c>
      <c r="P55" s="338"/>
      <c r="Q55" s="338"/>
      <c r="R55" s="339"/>
      <c r="S55" s="332" t="str">
        <f>IF(COUNTIF(S12:S41,"ZV")=0,"",COUNTIF(S12:S41,"ZV"))</f>
        <v/>
      </c>
      <c r="T55" s="338"/>
      <c r="U55" s="338"/>
      <c r="V55" s="339"/>
      <c r="W55" s="332" t="str">
        <f>IF(COUNTIF(W12:W41,"ZV")=0,"",COUNTIF(W12:W41,"ZV"))</f>
        <v/>
      </c>
      <c r="X55" s="338"/>
      <c r="Y55" s="338"/>
      <c r="Z55" s="339"/>
      <c r="AA55" s="332" t="str">
        <f>IF(COUNTIF(AA12:AA41,"ZV")=0,"",COUNTIF(AA12:AA41,"ZV"))</f>
        <v/>
      </c>
      <c r="AB55" s="338"/>
      <c r="AC55" s="338"/>
      <c r="AD55" s="339"/>
      <c r="AE55" s="332" t="str">
        <f>IF(COUNTIF(AE12:AE41,"ZV")=0,"",COUNTIF(AE12:AE41,"ZV"))</f>
        <v/>
      </c>
      <c r="AF55" s="338"/>
      <c r="AG55" s="338"/>
      <c r="AH55" s="339"/>
      <c r="AI55" s="332">
        <f>IF(COUNTIF(AI12:AI41,"ZV")=0,"",COUNTIF(AI12:AI41,"ZV"))</f>
        <v>3</v>
      </c>
      <c r="AJ55" s="331"/>
      <c r="AK55" s="331"/>
      <c r="AL55" s="122"/>
      <c r="AM55" s="607" t="str">
        <f t="shared" si="13"/>
        <v/>
      </c>
      <c r="AP55" s="884"/>
    </row>
    <row r="56" spans="1:42" ht="13.5" thickBot="1" x14ac:dyDescent="0.25">
      <c r="A56" s="360"/>
      <c r="B56" s="361"/>
      <c r="C56" s="342" t="s">
        <v>26</v>
      </c>
      <c r="D56" s="343"/>
      <c r="E56" s="343"/>
      <c r="F56" s="344"/>
      <c r="G56" s="345" t="str">
        <f>IF(SUM(G44:G55)=0,"",SUM(G44:G55))</f>
        <v/>
      </c>
      <c r="H56" s="343"/>
      <c r="I56" s="343"/>
      <c r="J56" s="344"/>
      <c r="K56" s="345">
        <f>IF(SUM(K44:K55)=0,"",SUM(K44:K55))</f>
        <v>2</v>
      </c>
      <c r="L56" s="343"/>
      <c r="M56" s="343"/>
      <c r="N56" s="344"/>
      <c r="O56" s="345">
        <f>IF(SUM(O44:O55)=0,"",SUM(O44:O55))</f>
        <v>2</v>
      </c>
      <c r="P56" s="343"/>
      <c r="Q56" s="343"/>
      <c r="R56" s="344"/>
      <c r="S56" s="345">
        <f>IF(SUM(S44:S55)=0,"",SUM(S44:S55))</f>
        <v>2</v>
      </c>
      <c r="T56" s="343"/>
      <c r="U56" s="343"/>
      <c r="V56" s="344"/>
      <c r="W56" s="345">
        <f>IF(SUM(W44:W55)=0,"",SUM(W44:W55))</f>
        <v>1</v>
      </c>
      <c r="X56" s="343"/>
      <c r="Y56" s="343"/>
      <c r="Z56" s="344"/>
      <c r="AA56" s="345">
        <f>IF(SUM(AA44:AA55)=0,"",SUM(AA44:AA55))</f>
        <v>7</v>
      </c>
      <c r="AB56" s="343"/>
      <c r="AC56" s="343"/>
      <c r="AD56" s="344"/>
      <c r="AE56" s="345">
        <f>IF(SUM(AE44:AE55)=0,"",SUM(AE44:AE55))</f>
        <v>5</v>
      </c>
      <c r="AF56" s="343"/>
      <c r="AG56" s="343"/>
      <c r="AH56" s="344"/>
      <c r="AI56" s="345">
        <f>IF(SUM(AI44:AI55)=0,"",SUM(AI44:AI55))</f>
        <v>8</v>
      </c>
      <c r="AJ56" s="343"/>
      <c r="AK56" s="343"/>
      <c r="AL56" s="344"/>
      <c r="AM56" s="609">
        <f t="shared" si="13"/>
        <v>14</v>
      </c>
      <c r="AP56" s="884"/>
    </row>
    <row r="57" spans="1:42" ht="13.5" thickTop="1" x14ac:dyDescent="0.2">
      <c r="AP57" s="884"/>
    </row>
    <row r="58" spans="1:42" x14ac:dyDescent="0.2">
      <c r="D58" s="942">
        <f>SUM(D40,E40)</f>
        <v>536</v>
      </c>
      <c r="H58" s="147">
        <f>SUM(H40,I40)</f>
        <v>368</v>
      </c>
      <c r="L58" s="147">
        <f>SUM(L40,M40)</f>
        <v>392</v>
      </c>
      <c r="P58" s="147">
        <f>SUM(P40,Q40)</f>
        <v>392</v>
      </c>
      <c r="T58" s="147">
        <f>SUM(T40,U40)</f>
        <v>378</v>
      </c>
      <c r="X58" s="147">
        <f>SUM(X40,Y40)</f>
        <v>392</v>
      </c>
      <c r="AB58" s="147">
        <f>SUM(AB40,AC40)</f>
        <v>420</v>
      </c>
      <c r="AF58" s="147">
        <f>SUM(AF40,AG40)</f>
        <v>302</v>
      </c>
    </row>
  </sheetData>
  <protectedRanges>
    <protectedRange sqref="C43" name="Tartomány4"/>
    <protectedRange sqref="C55:C56" name="Tartomány4_1"/>
    <protectedRange sqref="C19:C20" name="Tartomány1_2_1"/>
    <protectedRange sqref="C21" name="Tartomány1_2_1_2"/>
    <protectedRange sqref="C17:C18" name="Tartomány1_2_1_2_1"/>
  </protectedRanges>
  <mergeCells count="49">
    <mergeCell ref="A33:C33"/>
    <mergeCell ref="A34:C34"/>
    <mergeCell ref="A6:A9"/>
    <mergeCell ref="B6:B9"/>
    <mergeCell ref="C6:C9"/>
    <mergeCell ref="D6:S6"/>
    <mergeCell ref="T6:AA6"/>
    <mergeCell ref="O8:O9"/>
    <mergeCell ref="R8:R9"/>
    <mergeCell ref="S8:S9"/>
    <mergeCell ref="V8:V9"/>
    <mergeCell ref="A1:AM1"/>
    <mergeCell ref="A2:AM2"/>
    <mergeCell ref="A3:AM3"/>
    <mergeCell ref="A4:AM4"/>
    <mergeCell ref="A5:AM5"/>
    <mergeCell ref="AJ6:AM7"/>
    <mergeCell ref="AN6:AN9"/>
    <mergeCell ref="AO6:AO9"/>
    <mergeCell ref="D7:G7"/>
    <mergeCell ref="H7:K7"/>
    <mergeCell ref="L7:O7"/>
    <mergeCell ref="P7:S7"/>
    <mergeCell ref="T7:W7"/>
    <mergeCell ref="X7:AA7"/>
    <mergeCell ref="AB7:AE7"/>
    <mergeCell ref="AF7:AI7"/>
    <mergeCell ref="F8:F9"/>
    <mergeCell ref="G8:G9"/>
    <mergeCell ref="J8:J9"/>
    <mergeCell ref="K8:K9"/>
    <mergeCell ref="N8:N9"/>
    <mergeCell ref="AI8:AI9"/>
    <mergeCell ref="AL8:AL9"/>
    <mergeCell ref="AM8:AM9"/>
    <mergeCell ref="D35:S35"/>
    <mergeCell ref="T35:AA35"/>
    <mergeCell ref="AJ35:AM35"/>
    <mergeCell ref="W8:W9"/>
    <mergeCell ref="Z8:Z9"/>
    <mergeCell ref="AA8:AA9"/>
    <mergeCell ref="AD8:AD9"/>
    <mergeCell ref="AE8:AE9"/>
    <mergeCell ref="AH8:AH9"/>
    <mergeCell ref="D41:S41"/>
    <mergeCell ref="T41:AA41"/>
    <mergeCell ref="AJ41:AM41"/>
    <mergeCell ref="A42:S42"/>
    <mergeCell ref="A43:S43"/>
  </mergeCells>
  <pageMargins left="0.7" right="0.7" top="0.75" bottom="0.75" header="0.3" footer="0.3"/>
  <pageSetup paperSize="8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59"/>
  <sheetViews>
    <sheetView topLeftCell="A4" zoomScale="93" zoomScaleNormal="93" workbookViewId="0">
      <selection activeCell="A22" sqref="A22:XFD22"/>
    </sheetView>
  </sheetViews>
  <sheetFormatPr defaultColWidth="9.33203125" defaultRowHeight="12.75" x14ac:dyDescent="0.2"/>
  <cols>
    <col min="1" max="1" width="14.1640625" style="293" customWidth="1"/>
    <col min="2" max="2" width="9.33203125" style="147"/>
    <col min="3" max="3" width="63.33203125" style="147" bestFit="1" customWidth="1"/>
    <col min="4" max="35" width="9.33203125" style="147" customWidth="1"/>
    <col min="36" max="36" width="10.6640625" style="147" customWidth="1"/>
    <col min="37" max="37" width="13.6640625" style="147" customWidth="1"/>
    <col min="38" max="38" width="9.33203125" style="147" customWidth="1"/>
    <col min="39" max="39" width="12.1640625" style="147" customWidth="1"/>
    <col min="40" max="40" width="75.6640625" style="147" bestFit="1" customWidth="1"/>
    <col min="41" max="41" width="31.1640625" style="147" customWidth="1"/>
    <col min="42" max="16384" width="9.33203125" style="147"/>
  </cols>
  <sheetData>
    <row r="1" spans="1:41" ht="22.5" x14ac:dyDescent="0.2">
      <c r="A1" s="1142" t="s">
        <v>17</v>
      </c>
      <c r="B1" s="1142"/>
      <c r="C1" s="1142"/>
      <c r="D1" s="1142"/>
      <c r="E1" s="1142"/>
      <c r="F1" s="1142"/>
      <c r="G1" s="1142"/>
      <c r="H1" s="1142"/>
      <c r="I1" s="1142"/>
      <c r="J1" s="1142"/>
      <c r="K1" s="1142"/>
      <c r="L1" s="1142"/>
      <c r="M1" s="1142"/>
      <c r="N1" s="1142"/>
      <c r="O1" s="1142"/>
      <c r="P1" s="1142"/>
      <c r="Q1" s="1142"/>
      <c r="R1" s="1142"/>
      <c r="S1" s="1142"/>
      <c r="T1" s="1142"/>
      <c r="U1" s="1142"/>
      <c r="V1" s="1142"/>
      <c r="W1" s="1142"/>
      <c r="X1" s="1142"/>
      <c r="Y1" s="1142"/>
      <c r="Z1" s="1142"/>
      <c r="AA1" s="1142"/>
      <c r="AB1" s="1142"/>
      <c r="AC1" s="1142"/>
      <c r="AD1" s="1142"/>
      <c r="AE1" s="1142"/>
      <c r="AF1" s="1142"/>
      <c r="AG1" s="1142"/>
      <c r="AH1" s="1142"/>
      <c r="AI1" s="1142"/>
      <c r="AJ1" s="1142"/>
      <c r="AK1" s="1142"/>
      <c r="AL1" s="1142"/>
      <c r="AM1" s="1142"/>
    </row>
    <row r="2" spans="1:41" ht="22.5" x14ac:dyDescent="0.2">
      <c r="A2" s="1116" t="s">
        <v>111</v>
      </c>
      <c r="B2" s="1116"/>
      <c r="C2" s="1116"/>
      <c r="D2" s="1116"/>
      <c r="E2" s="1116"/>
      <c r="F2" s="1116"/>
      <c r="G2" s="1116"/>
      <c r="H2" s="1116"/>
      <c r="I2" s="1116"/>
      <c r="J2" s="1116"/>
      <c r="K2" s="1116"/>
      <c r="L2" s="1116"/>
      <c r="M2" s="1116"/>
      <c r="N2" s="1116"/>
      <c r="O2" s="1116"/>
      <c r="P2" s="1116"/>
      <c r="Q2" s="1116"/>
      <c r="R2" s="1116"/>
      <c r="S2" s="1116"/>
      <c r="T2" s="1116"/>
      <c r="U2" s="1116"/>
      <c r="V2" s="1116"/>
      <c r="W2" s="1116"/>
      <c r="X2" s="1116"/>
      <c r="Y2" s="1116"/>
      <c r="Z2" s="1116"/>
      <c r="AA2" s="1116"/>
      <c r="AB2" s="1116"/>
      <c r="AC2" s="1116"/>
      <c r="AD2" s="1116"/>
      <c r="AE2" s="1116"/>
      <c r="AF2" s="1116"/>
      <c r="AG2" s="1116"/>
      <c r="AH2" s="1116"/>
      <c r="AI2" s="1116"/>
      <c r="AJ2" s="1116"/>
      <c r="AK2" s="1116"/>
      <c r="AL2" s="1116"/>
      <c r="AM2" s="1116"/>
    </row>
    <row r="3" spans="1:41" ht="22.5" x14ac:dyDescent="0.2">
      <c r="A3" s="1158" t="s">
        <v>167</v>
      </c>
      <c r="B3" s="1158"/>
      <c r="C3" s="1158"/>
      <c r="D3" s="1158"/>
      <c r="E3" s="1158"/>
      <c r="F3" s="1158"/>
      <c r="G3" s="1158"/>
      <c r="H3" s="1158"/>
      <c r="I3" s="1158"/>
      <c r="J3" s="1158"/>
      <c r="K3" s="1158"/>
      <c r="L3" s="1158"/>
      <c r="M3" s="1158"/>
      <c r="N3" s="1158"/>
      <c r="O3" s="1158"/>
      <c r="P3" s="1158"/>
      <c r="Q3" s="1158"/>
      <c r="R3" s="1158"/>
      <c r="S3" s="1158"/>
      <c r="T3" s="1158"/>
      <c r="U3" s="1158"/>
      <c r="V3" s="1158"/>
      <c r="W3" s="1158"/>
      <c r="X3" s="1158"/>
      <c r="Y3" s="1158"/>
      <c r="Z3" s="1158"/>
      <c r="AA3" s="1158"/>
      <c r="AB3" s="1158"/>
      <c r="AC3" s="1158"/>
      <c r="AD3" s="1158"/>
      <c r="AE3" s="1158"/>
      <c r="AF3" s="1158"/>
      <c r="AG3" s="1158"/>
      <c r="AH3" s="1158"/>
      <c r="AI3" s="1158"/>
      <c r="AJ3" s="1158"/>
      <c r="AK3" s="1158"/>
      <c r="AL3" s="1158"/>
      <c r="AM3" s="1158"/>
    </row>
    <row r="4" spans="1:41" ht="22.5" x14ac:dyDescent="0.2">
      <c r="A4" s="1116" t="s">
        <v>168</v>
      </c>
      <c r="B4" s="1116"/>
      <c r="C4" s="1116"/>
      <c r="D4" s="1116"/>
      <c r="E4" s="1116"/>
      <c r="F4" s="1116"/>
      <c r="G4" s="1116"/>
      <c r="H4" s="1116"/>
      <c r="I4" s="1116"/>
      <c r="J4" s="1116"/>
      <c r="K4" s="1116"/>
      <c r="L4" s="1116"/>
      <c r="M4" s="1116"/>
      <c r="N4" s="1116"/>
      <c r="O4" s="1116"/>
      <c r="P4" s="1116"/>
      <c r="Q4" s="1116"/>
      <c r="R4" s="1116"/>
      <c r="S4" s="1116"/>
      <c r="T4" s="1116"/>
      <c r="U4" s="1116"/>
      <c r="V4" s="1116"/>
      <c r="W4" s="1116"/>
      <c r="X4" s="1116"/>
      <c r="Y4" s="1116"/>
      <c r="Z4" s="1116"/>
      <c r="AA4" s="1116"/>
      <c r="AB4" s="1116"/>
      <c r="AC4" s="1116"/>
      <c r="AD4" s="1116"/>
      <c r="AE4" s="1116"/>
      <c r="AF4" s="1116"/>
      <c r="AG4" s="1116"/>
      <c r="AH4" s="1116"/>
      <c r="AI4" s="1116"/>
      <c r="AJ4" s="1116"/>
      <c r="AK4" s="1116"/>
      <c r="AL4" s="1116"/>
      <c r="AM4" s="1116"/>
    </row>
    <row r="5" spans="1:41" ht="23.25" thickBot="1" x14ac:dyDescent="0.25">
      <c r="A5" s="1115" t="s">
        <v>123</v>
      </c>
      <c r="B5" s="1115"/>
      <c r="C5" s="1115"/>
      <c r="D5" s="1115"/>
      <c r="E5" s="1115"/>
      <c r="F5" s="1115"/>
      <c r="G5" s="1115"/>
      <c r="H5" s="1115"/>
      <c r="I5" s="1115"/>
      <c r="J5" s="1115"/>
      <c r="K5" s="1115"/>
      <c r="L5" s="1115"/>
      <c r="M5" s="1115"/>
      <c r="N5" s="1115"/>
      <c r="O5" s="1115"/>
      <c r="P5" s="1115"/>
      <c r="Q5" s="1115"/>
      <c r="R5" s="1115"/>
      <c r="S5" s="1115"/>
      <c r="T5" s="1115"/>
      <c r="U5" s="1115"/>
      <c r="V5" s="1115"/>
      <c r="W5" s="1115"/>
      <c r="X5" s="1115"/>
      <c r="Y5" s="1115"/>
      <c r="Z5" s="1115"/>
      <c r="AA5" s="1115"/>
      <c r="AB5" s="1115"/>
      <c r="AC5" s="1115"/>
      <c r="AD5" s="1115"/>
      <c r="AE5" s="1115"/>
      <c r="AF5" s="1115"/>
      <c r="AG5" s="1115"/>
      <c r="AH5" s="1115"/>
      <c r="AI5" s="1115"/>
      <c r="AJ5" s="1115"/>
      <c r="AK5" s="1115"/>
      <c r="AL5" s="1115"/>
      <c r="AM5" s="1115"/>
    </row>
    <row r="6" spans="1:41" ht="14.25" thickTop="1" thickBot="1" x14ac:dyDescent="0.25">
      <c r="A6" s="1204" t="s">
        <v>14</v>
      </c>
      <c r="B6" s="1207" t="s">
        <v>15</v>
      </c>
      <c r="C6" s="1210" t="s">
        <v>16</v>
      </c>
      <c r="D6" s="1213"/>
      <c r="E6" s="1213"/>
      <c r="F6" s="1213"/>
      <c r="G6" s="1213"/>
      <c r="H6" s="1213"/>
      <c r="I6" s="1213"/>
      <c r="J6" s="1213"/>
      <c r="K6" s="1213"/>
      <c r="L6" s="1213"/>
      <c r="M6" s="1213"/>
      <c r="N6" s="1213"/>
      <c r="O6" s="1213"/>
      <c r="P6" s="1213"/>
      <c r="Q6" s="1213"/>
      <c r="R6" s="1213"/>
      <c r="S6" s="1213"/>
      <c r="T6" s="1213"/>
      <c r="U6" s="1213"/>
      <c r="V6" s="1213"/>
      <c r="W6" s="1213"/>
      <c r="X6" s="1213"/>
      <c r="Y6" s="1213"/>
      <c r="Z6" s="1213"/>
      <c r="AA6" s="1213"/>
      <c r="AB6" s="294"/>
      <c r="AC6" s="294"/>
      <c r="AD6" s="294"/>
      <c r="AE6" s="294"/>
      <c r="AF6" s="294"/>
      <c r="AG6" s="294"/>
      <c r="AH6" s="294"/>
      <c r="AI6" s="294"/>
      <c r="AJ6" s="1218" t="s">
        <v>139</v>
      </c>
      <c r="AK6" s="1219"/>
      <c r="AL6" s="1219"/>
      <c r="AM6" s="1231"/>
      <c r="AN6" s="1233" t="s">
        <v>92</v>
      </c>
      <c r="AO6" s="1236" t="s">
        <v>93</v>
      </c>
    </row>
    <row r="7" spans="1:41" ht="14.25" thickTop="1" thickBot="1" x14ac:dyDescent="0.25">
      <c r="A7" s="1205"/>
      <c r="B7" s="1208"/>
      <c r="C7" s="1211"/>
      <c r="D7" s="1222" t="s">
        <v>2</v>
      </c>
      <c r="E7" s="1202"/>
      <c r="F7" s="1202"/>
      <c r="G7" s="1223"/>
      <c r="H7" s="1202" t="s">
        <v>3</v>
      </c>
      <c r="I7" s="1202"/>
      <c r="J7" s="1202"/>
      <c r="K7" s="1203"/>
      <c r="L7" s="1202" t="s">
        <v>4</v>
      </c>
      <c r="M7" s="1202"/>
      <c r="N7" s="1202"/>
      <c r="O7" s="1223"/>
      <c r="P7" s="1202" t="s">
        <v>5</v>
      </c>
      <c r="Q7" s="1202"/>
      <c r="R7" s="1202"/>
      <c r="S7" s="1223"/>
      <c r="T7" s="1202" t="s">
        <v>6</v>
      </c>
      <c r="U7" s="1202"/>
      <c r="V7" s="1202"/>
      <c r="W7" s="1223"/>
      <c r="X7" s="1202" t="s">
        <v>7</v>
      </c>
      <c r="Y7" s="1202"/>
      <c r="Z7" s="1202"/>
      <c r="AA7" s="1203"/>
      <c r="AB7" s="1202" t="s">
        <v>109</v>
      </c>
      <c r="AC7" s="1202"/>
      <c r="AD7" s="1202"/>
      <c r="AE7" s="1203"/>
      <c r="AF7" s="1202" t="s">
        <v>110</v>
      </c>
      <c r="AG7" s="1202"/>
      <c r="AH7" s="1202"/>
      <c r="AI7" s="1203"/>
      <c r="AJ7" s="1220"/>
      <c r="AK7" s="1221"/>
      <c r="AL7" s="1221"/>
      <c r="AM7" s="1232"/>
      <c r="AN7" s="1234"/>
      <c r="AO7" s="1237"/>
    </row>
    <row r="8" spans="1:41" x14ac:dyDescent="0.2">
      <c r="A8" s="1205"/>
      <c r="B8" s="1208"/>
      <c r="C8" s="1211"/>
      <c r="D8" s="295"/>
      <c r="E8" s="296"/>
      <c r="F8" s="1195" t="s">
        <v>13</v>
      </c>
      <c r="G8" s="1197" t="s">
        <v>88</v>
      </c>
      <c r="H8" s="295"/>
      <c r="I8" s="296"/>
      <c r="J8" s="1195" t="s">
        <v>13</v>
      </c>
      <c r="K8" s="1197" t="s">
        <v>88</v>
      </c>
      <c r="L8" s="295"/>
      <c r="M8" s="296"/>
      <c r="N8" s="1195" t="s">
        <v>13</v>
      </c>
      <c r="O8" s="1197" t="s">
        <v>88</v>
      </c>
      <c r="P8" s="295"/>
      <c r="Q8" s="296"/>
      <c r="R8" s="1195" t="s">
        <v>13</v>
      </c>
      <c r="S8" s="1197" t="s">
        <v>88</v>
      </c>
      <c r="T8" s="295"/>
      <c r="U8" s="296"/>
      <c r="V8" s="1195" t="s">
        <v>13</v>
      </c>
      <c r="W8" s="1197" t="s">
        <v>88</v>
      </c>
      <c r="X8" s="295"/>
      <c r="Y8" s="296"/>
      <c r="Z8" s="1195" t="s">
        <v>13</v>
      </c>
      <c r="AA8" s="1197" t="s">
        <v>88</v>
      </c>
      <c r="AB8" s="295"/>
      <c r="AC8" s="296"/>
      <c r="AD8" s="1195" t="s">
        <v>13</v>
      </c>
      <c r="AE8" s="1197" t="s">
        <v>88</v>
      </c>
      <c r="AF8" s="295"/>
      <c r="AG8" s="296"/>
      <c r="AH8" s="1195" t="s">
        <v>13</v>
      </c>
      <c r="AI8" s="1197" t="s">
        <v>88</v>
      </c>
      <c r="AJ8" s="297"/>
      <c r="AK8" s="298"/>
      <c r="AL8" s="1201" t="s">
        <v>13</v>
      </c>
      <c r="AM8" s="1226" t="s">
        <v>64</v>
      </c>
      <c r="AN8" s="1235"/>
      <c r="AO8" s="1237"/>
    </row>
    <row r="9" spans="1:41" ht="79.5" thickBot="1" x14ac:dyDescent="0.25">
      <c r="A9" s="1206"/>
      <c r="B9" s="1209"/>
      <c r="C9" s="1212"/>
      <c r="D9" s="299" t="s">
        <v>89</v>
      </c>
      <c r="E9" s="300" t="s">
        <v>89</v>
      </c>
      <c r="F9" s="1196"/>
      <c r="G9" s="1198"/>
      <c r="H9" s="299" t="s">
        <v>89</v>
      </c>
      <c r="I9" s="300" t="s">
        <v>89</v>
      </c>
      <c r="J9" s="1196"/>
      <c r="K9" s="1198"/>
      <c r="L9" s="299" t="s">
        <v>89</v>
      </c>
      <c r="M9" s="300" t="s">
        <v>89</v>
      </c>
      <c r="N9" s="1196"/>
      <c r="O9" s="1198"/>
      <c r="P9" s="299" t="s">
        <v>89</v>
      </c>
      <c r="Q9" s="300" t="s">
        <v>89</v>
      </c>
      <c r="R9" s="1196"/>
      <c r="S9" s="1198"/>
      <c r="T9" s="299" t="s">
        <v>89</v>
      </c>
      <c r="U9" s="300" t="s">
        <v>89</v>
      </c>
      <c r="V9" s="1196"/>
      <c r="W9" s="1198"/>
      <c r="X9" s="299" t="s">
        <v>89</v>
      </c>
      <c r="Y9" s="300" t="s">
        <v>89</v>
      </c>
      <c r="Z9" s="1196"/>
      <c r="AA9" s="1198"/>
      <c r="AB9" s="299" t="s">
        <v>89</v>
      </c>
      <c r="AC9" s="300" t="s">
        <v>89</v>
      </c>
      <c r="AD9" s="1196"/>
      <c r="AE9" s="1198"/>
      <c r="AF9" s="299" t="s">
        <v>89</v>
      </c>
      <c r="AG9" s="300" t="s">
        <v>89</v>
      </c>
      <c r="AH9" s="1196"/>
      <c r="AI9" s="1198"/>
      <c r="AJ9" s="299" t="s">
        <v>90</v>
      </c>
      <c r="AK9" s="300" t="s">
        <v>90</v>
      </c>
      <c r="AL9" s="1196"/>
      <c r="AM9" s="1227"/>
      <c r="AN9" s="1235"/>
      <c r="AO9" s="1237"/>
    </row>
    <row r="10" spans="1:41" s="473" customFormat="1" ht="15.75" thickBot="1" x14ac:dyDescent="0.25">
      <c r="A10" s="225"/>
      <c r="B10" s="226"/>
      <c r="C10" s="227" t="s">
        <v>81</v>
      </c>
      <c r="D10" s="167">
        <f>SZAK!D98</f>
        <v>206</v>
      </c>
      <c r="E10" s="167">
        <f>SZAK!E98</f>
        <v>330</v>
      </c>
      <c r="F10" s="167">
        <f>SZAK!F98</f>
        <v>30</v>
      </c>
      <c r="G10" s="168" t="s">
        <v>22</v>
      </c>
      <c r="H10" s="228">
        <f>SZAK!H98</f>
        <v>56</v>
      </c>
      <c r="I10" s="228">
        <f>SZAK!I98</f>
        <v>252</v>
      </c>
      <c r="J10" s="228">
        <f>SZAK!J98</f>
        <v>27</v>
      </c>
      <c r="K10" s="228" t="s">
        <v>22</v>
      </c>
      <c r="L10" s="228">
        <f>SZAK!L98</f>
        <v>98</v>
      </c>
      <c r="M10" s="228">
        <f>SZAK!M98</f>
        <v>224</v>
      </c>
      <c r="N10" s="228">
        <f>SZAK!N98</f>
        <v>22</v>
      </c>
      <c r="O10" s="228" t="s">
        <v>22</v>
      </c>
      <c r="P10" s="228">
        <f>SZAK!P98</f>
        <v>84</v>
      </c>
      <c r="Q10" s="228">
        <f>SZAK!Q98</f>
        <v>252</v>
      </c>
      <c r="R10" s="228">
        <f>SZAK!R98</f>
        <v>23</v>
      </c>
      <c r="S10" s="228" t="s">
        <v>22</v>
      </c>
      <c r="T10" s="228">
        <f>SZAK!T98</f>
        <v>140</v>
      </c>
      <c r="U10" s="228">
        <f>SZAK!U98</f>
        <v>196</v>
      </c>
      <c r="V10" s="228">
        <f>SZAK!V98</f>
        <v>24</v>
      </c>
      <c r="W10" s="228" t="s">
        <v>22</v>
      </c>
      <c r="X10" s="228">
        <f>SZAK!X98</f>
        <v>72</v>
      </c>
      <c r="Y10" s="228">
        <f>SZAK!Y98</f>
        <v>152</v>
      </c>
      <c r="Z10" s="228">
        <f>SZAK!Z98</f>
        <v>15</v>
      </c>
      <c r="AA10" s="228" t="s">
        <v>22</v>
      </c>
      <c r="AB10" s="228">
        <f>SZAK!AB98</f>
        <v>28</v>
      </c>
      <c r="AC10" s="228">
        <f>SZAK!AC98</f>
        <v>196</v>
      </c>
      <c r="AD10" s="228">
        <f>SZAK!AD98</f>
        <v>17</v>
      </c>
      <c r="AE10" s="228" t="s">
        <v>22</v>
      </c>
      <c r="AF10" s="228">
        <f>SZAK!AF98</f>
        <v>26</v>
      </c>
      <c r="AG10" s="228">
        <f>SZAK!AG98</f>
        <v>122</v>
      </c>
      <c r="AH10" s="228">
        <f>SZAK!AH98</f>
        <v>14</v>
      </c>
      <c r="AI10" s="228" t="s">
        <v>22</v>
      </c>
      <c r="AJ10" s="228">
        <f>SZAK!AJ98</f>
        <v>710</v>
      </c>
      <c r="AK10" s="228">
        <f>SZAK!AK98</f>
        <v>1724</v>
      </c>
      <c r="AL10" s="228">
        <f>SZAK!AL98</f>
        <v>172</v>
      </c>
      <c r="AM10" s="228">
        <f>SZAK!AM98</f>
        <v>2434</v>
      </c>
      <c r="AN10" s="885"/>
      <c r="AO10" s="885"/>
    </row>
    <row r="11" spans="1:41" s="477" customFormat="1" ht="15" x14ac:dyDescent="0.2">
      <c r="A11" s="267" t="s">
        <v>3</v>
      </c>
      <c r="B11" s="450"/>
      <c r="C11" s="474" t="s">
        <v>82</v>
      </c>
      <c r="D11" s="452"/>
      <c r="E11" s="452"/>
      <c r="F11" s="453"/>
      <c r="G11" s="475"/>
      <c r="H11" s="452"/>
      <c r="I11" s="452"/>
      <c r="J11" s="453"/>
      <c r="K11" s="475"/>
      <c r="L11" s="452"/>
      <c r="M11" s="452"/>
      <c r="N11" s="453"/>
      <c r="O11" s="475"/>
      <c r="P11" s="452"/>
      <c r="Q11" s="452"/>
      <c r="R11" s="453"/>
      <c r="S11" s="476"/>
      <c r="T11" s="452"/>
      <c r="U11" s="452"/>
      <c r="V11" s="453"/>
      <c r="W11" s="475"/>
      <c r="X11" s="452"/>
      <c r="Y11" s="452"/>
      <c r="Z11" s="453"/>
      <c r="AA11" s="475"/>
      <c r="AB11" s="452"/>
      <c r="AC11" s="452"/>
      <c r="AD11" s="453"/>
      <c r="AE11" s="475"/>
      <c r="AF11" s="452"/>
      <c r="AG11" s="452"/>
      <c r="AH11" s="453"/>
      <c r="AI11" s="475"/>
      <c r="AJ11" s="456"/>
      <c r="AK11" s="456"/>
      <c r="AL11" s="456"/>
      <c r="AM11" s="457"/>
      <c r="AN11" s="845"/>
      <c r="AO11" s="845"/>
    </row>
    <row r="12" spans="1:41" x14ac:dyDescent="0.2">
      <c r="A12" s="986" t="s">
        <v>556</v>
      </c>
      <c r="B12" s="115" t="s">
        <v>48</v>
      </c>
      <c r="C12" s="949" t="s">
        <v>557</v>
      </c>
      <c r="D12" s="172"/>
      <c r="E12" s="249"/>
      <c r="F12" s="307"/>
      <c r="G12" s="308"/>
      <c r="H12" s="172">
        <v>28</v>
      </c>
      <c r="I12" s="1073">
        <v>28</v>
      </c>
      <c r="J12" s="307">
        <v>2</v>
      </c>
      <c r="K12" s="308" t="s">
        <v>66</v>
      </c>
      <c r="L12" s="172"/>
      <c r="M12" s="249"/>
      <c r="N12" s="307"/>
      <c r="O12" s="308"/>
      <c r="P12" s="172"/>
      <c r="Q12" s="249"/>
      <c r="R12" s="307"/>
      <c r="S12" s="308"/>
      <c r="T12" s="172"/>
      <c r="U12" s="249"/>
      <c r="V12" s="307"/>
      <c r="W12" s="308"/>
      <c r="X12" s="172"/>
      <c r="Y12" s="249"/>
      <c r="Z12" s="307"/>
      <c r="AA12" s="308"/>
      <c r="AB12" s="172"/>
      <c r="AC12" s="249"/>
      <c r="AD12" s="307"/>
      <c r="AE12" s="308"/>
      <c r="AF12" s="172"/>
      <c r="AG12" s="249"/>
      <c r="AH12" s="307"/>
      <c r="AI12" s="308"/>
      <c r="AJ12" s="122">
        <f>SUM(D12,H12,L12,P12,T12,X12,AB12,AF12)</f>
        <v>28</v>
      </c>
      <c r="AK12" s="251">
        <f>SUM(E12,I12,M12,Q12,U12,Y12,AC12,AG12)</f>
        <v>28</v>
      </c>
      <c r="AL12" s="122">
        <f>SUM(F12,J12,N12,R12,V12,Z12,AD12,AH12)</f>
        <v>2</v>
      </c>
      <c r="AM12" s="309">
        <f>SUM(AJ12,AK12)</f>
        <v>56</v>
      </c>
      <c r="AN12" s="984" t="s">
        <v>688</v>
      </c>
      <c r="AO12" s="235" t="s">
        <v>545</v>
      </c>
    </row>
    <row r="13" spans="1:41" x14ac:dyDescent="0.2">
      <c r="A13" s="986" t="s">
        <v>561</v>
      </c>
      <c r="B13" s="115" t="s">
        <v>48</v>
      </c>
      <c r="C13" s="953" t="s">
        <v>560</v>
      </c>
      <c r="D13" s="172"/>
      <c r="E13" s="249"/>
      <c r="F13" s="307"/>
      <c r="G13" s="308"/>
      <c r="H13" s="124"/>
      <c r="I13" s="124"/>
      <c r="J13" s="307"/>
      <c r="K13" s="310"/>
      <c r="L13" s="249"/>
      <c r="M13" s="249"/>
      <c r="N13" s="307"/>
      <c r="O13" s="308"/>
      <c r="P13" s="172"/>
      <c r="Q13" s="249"/>
      <c r="R13" s="307"/>
      <c r="S13" s="308"/>
      <c r="T13" s="172"/>
      <c r="U13" s="249"/>
      <c r="V13" s="311"/>
      <c r="W13" s="176"/>
      <c r="X13" s="172"/>
      <c r="Y13" s="249"/>
      <c r="Z13" s="307"/>
      <c r="AA13" s="308"/>
      <c r="AB13" s="172"/>
      <c r="AC13" s="249"/>
      <c r="AD13" s="307"/>
      <c r="AE13" s="308"/>
      <c r="AF13" s="172">
        <v>20</v>
      </c>
      <c r="AG13" s="249">
        <v>20</v>
      </c>
      <c r="AH13" s="307">
        <v>4</v>
      </c>
      <c r="AI13" s="308" t="s">
        <v>268</v>
      </c>
      <c r="AJ13" s="122">
        <f t="shared" ref="AJ13:AJ28" si="0">SUM(D13,H13,L13,P13,T13,X13,AB13,AF13)</f>
        <v>20</v>
      </c>
      <c r="AK13" s="251">
        <f t="shared" ref="AK13:AK28" si="1">SUM(E13,I13,M13,Q13,U13,Y13,AC13,AG13)</f>
        <v>20</v>
      </c>
      <c r="AL13" s="122">
        <f t="shared" ref="AL13:AL28" si="2">SUM(F13,J13,N13,R13,V13,Z13,AD13,AH13)</f>
        <v>4</v>
      </c>
      <c r="AM13" s="309">
        <f t="shared" ref="AM13:AM28" si="3">SUM(AJ13,AK13)</f>
        <v>40</v>
      </c>
      <c r="AN13" s="984" t="s">
        <v>688</v>
      </c>
      <c r="AO13" s="235" t="s">
        <v>367</v>
      </c>
    </row>
    <row r="14" spans="1:41" x14ac:dyDescent="0.2">
      <c r="A14" s="986" t="s">
        <v>152</v>
      </c>
      <c r="B14" s="115" t="s">
        <v>48</v>
      </c>
      <c r="C14" s="953" t="s">
        <v>153</v>
      </c>
      <c r="D14" s="172"/>
      <c r="E14" s="249"/>
      <c r="F14" s="307"/>
      <c r="G14" s="308"/>
      <c r="H14" s="172"/>
      <c r="I14" s="249"/>
      <c r="J14" s="307"/>
      <c r="K14" s="310"/>
      <c r="L14" s="249"/>
      <c r="M14" s="249"/>
      <c r="N14" s="307"/>
      <c r="O14" s="308"/>
      <c r="P14" s="172">
        <v>28</v>
      </c>
      <c r="Q14" s="745">
        <v>42</v>
      </c>
      <c r="R14" s="746">
        <v>5</v>
      </c>
      <c r="S14" s="308" t="s">
        <v>102</v>
      </c>
      <c r="T14" s="249"/>
      <c r="U14" s="249"/>
      <c r="V14" s="307"/>
      <c r="W14" s="308"/>
      <c r="X14" s="172"/>
      <c r="Y14" s="249"/>
      <c r="Z14" s="307"/>
      <c r="AA14" s="308"/>
      <c r="AB14" s="172"/>
      <c r="AC14" s="249"/>
      <c r="AD14" s="307"/>
      <c r="AE14" s="308"/>
      <c r="AF14" s="172"/>
      <c r="AG14" s="249"/>
      <c r="AH14" s="307"/>
      <c r="AI14" s="308"/>
      <c r="AJ14" s="122">
        <f t="shared" si="0"/>
        <v>28</v>
      </c>
      <c r="AK14" s="251">
        <f t="shared" si="1"/>
        <v>42</v>
      </c>
      <c r="AL14" s="122">
        <f t="shared" si="2"/>
        <v>5</v>
      </c>
      <c r="AM14" s="309">
        <f t="shared" si="3"/>
        <v>70</v>
      </c>
      <c r="AN14" s="959" t="s">
        <v>689</v>
      </c>
      <c r="AO14" s="235" t="s">
        <v>453</v>
      </c>
    </row>
    <row r="15" spans="1:41" x14ac:dyDescent="0.2">
      <c r="A15" s="986" t="s">
        <v>591</v>
      </c>
      <c r="B15" s="115" t="s">
        <v>48</v>
      </c>
      <c r="C15" s="949" t="s">
        <v>258</v>
      </c>
      <c r="D15" s="172"/>
      <c r="E15" s="249"/>
      <c r="F15" s="307"/>
      <c r="G15" s="308"/>
      <c r="H15" s="172"/>
      <c r="I15" s="249"/>
      <c r="J15" s="307"/>
      <c r="K15" s="310"/>
      <c r="L15" s="172">
        <v>28</v>
      </c>
      <c r="M15" s="249">
        <v>14</v>
      </c>
      <c r="N15" s="750">
        <v>3</v>
      </c>
      <c r="O15" s="308" t="s">
        <v>1</v>
      </c>
      <c r="P15" s="172"/>
      <c r="Q15" s="249"/>
      <c r="R15" s="307"/>
      <c r="S15" s="308"/>
      <c r="T15" s="172"/>
      <c r="U15" s="249"/>
      <c r="V15" s="311"/>
      <c r="W15" s="176"/>
      <c r="X15" s="172"/>
      <c r="Y15" s="249"/>
      <c r="Z15" s="307"/>
      <c r="AA15" s="308"/>
      <c r="AB15" s="172"/>
      <c r="AC15" s="249"/>
      <c r="AD15" s="307"/>
      <c r="AE15" s="308"/>
      <c r="AF15" s="172"/>
      <c r="AG15" s="249"/>
      <c r="AH15" s="307"/>
      <c r="AI15" s="308"/>
      <c r="AJ15" s="122">
        <f t="shared" si="0"/>
        <v>28</v>
      </c>
      <c r="AK15" s="251">
        <f t="shared" si="1"/>
        <v>14</v>
      </c>
      <c r="AL15" s="122">
        <f t="shared" si="2"/>
        <v>3</v>
      </c>
      <c r="AM15" s="309">
        <f t="shared" si="3"/>
        <v>42</v>
      </c>
      <c r="AN15" s="959" t="s">
        <v>689</v>
      </c>
      <c r="AO15" s="235" t="s">
        <v>368</v>
      </c>
    </row>
    <row r="16" spans="1:41" x14ac:dyDescent="0.2">
      <c r="A16" s="986" t="s">
        <v>154</v>
      </c>
      <c r="B16" s="115" t="s">
        <v>48</v>
      </c>
      <c r="C16" s="953" t="s">
        <v>155</v>
      </c>
      <c r="D16" s="172"/>
      <c r="E16" s="249"/>
      <c r="F16" s="307"/>
      <c r="G16" s="308"/>
      <c r="H16" s="172"/>
      <c r="I16" s="249"/>
      <c r="J16" s="307"/>
      <c r="K16" s="310"/>
      <c r="L16" s="249"/>
      <c r="M16" s="249"/>
      <c r="N16" s="307"/>
      <c r="O16" s="308"/>
      <c r="P16" s="172"/>
      <c r="Q16" s="249"/>
      <c r="R16" s="307"/>
      <c r="S16" s="308"/>
      <c r="T16" s="172"/>
      <c r="U16" s="249"/>
      <c r="V16" s="311"/>
      <c r="W16" s="176"/>
      <c r="X16" s="172"/>
      <c r="Y16" s="249"/>
      <c r="Z16" s="307"/>
      <c r="AA16" s="308"/>
      <c r="AB16" s="172">
        <v>28</v>
      </c>
      <c r="AC16" s="249"/>
      <c r="AD16" s="307">
        <v>2</v>
      </c>
      <c r="AE16" s="308" t="s">
        <v>66</v>
      </c>
      <c r="AF16" s="172"/>
      <c r="AG16" s="249"/>
      <c r="AH16" s="307"/>
      <c r="AI16" s="308"/>
      <c r="AJ16" s="122">
        <f t="shared" si="0"/>
        <v>28</v>
      </c>
      <c r="AK16" s="251">
        <f t="shared" si="1"/>
        <v>0</v>
      </c>
      <c r="AL16" s="122">
        <f t="shared" si="2"/>
        <v>2</v>
      </c>
      <c r="AM16" s="309">
        <f t="shared" si="3"/>
        <v>28</v>
      </c>
      <c r="AN16" s="959" t="s">
        <v>689</v>
      </c>
      <c r="AO16" s="235" t="s">
        <v>368</v>
      </c>
    </row>
    <row r="17" spans="1:41" x14ac:dyDescent="0.2">
      <c r="A17" s="986" t="s">
        <v>156</v>
      </c>
      <c r="B17" s="115" t="s">
        <v>48</v>
      </c>
      <c r="C17" s="1006" t="s">
        <v>91</v>
      </c>
      <c r="D17" s="172"/>
      <c r="E17" s="249"/>
      <c r="F17" s="307"/>
      <c r="G17" s="308"/>
      <c r="H17" s="172"/>
      <c r="I17" s="249"/>
      <c r="J17" s="307"/>
      <c r="K17" s="310"/>
      <c r="L17" s="249"/>
      <c r="M17" s="249"/>
      <c r="N17" s="307"/>
      <c r="O17" s="308"/>
      <c r="P17" s="172"/>
      <c r="Q17" s="249"/>
      <c r="R17" s="307"/>
      <c r="S17" s="308"/>
      <c r="T17" s="172">
        <v>14</v>
      </c>
      <c r="U17" s="745">
        <v>42</v>
      </c>
      <c r="V17" s="750">
        <v>4</v>
      </c>
      <c r="W17" s="308" t="s">
        <v>102</v>
      </c>
      <c r="X17" s="172"/>
      <c r="Y17" s="249"/>
      <c r="Z17" s="307"/>
      <c r="AA17" s="308"/>
      <c r="AB17" s="172"/>
      <c r="AC17" s="249"/>
      <c r="AD17" s="307"/>
      <c r="AE17" s="308"/>
      <c r="AF17" s="172"/>
      <c r="AG17" s="249"/>
      <c r="AH17" s="307"/>
      <c r="AI17" s="308"/>
      <c r="AJ17" s="122">
        <f t="shared" si="0"/>
        <v>14</v>
      </c>
      <c r="AK17" s="251">
        <f t="shared" si="1"/>
        <v>42</v>
      </c>
      <c r="AL17" s="122">
        <f t="shared" si="2"/>
        <v>4</v>
      </c>
      <c r="AM17" s="309">
        <f t="shared" si="3"/>
        <v>56</v>
      </c>
      <c r="AN17" s="959" t="s">
        <v>689</v>
      </c>
      <c r="AO17" s="235" t="s">
        <v>453</v>
      </c>
    </row>
    <row r="18" spans="1:41" x14ac:dyDescent="0.2">
      <c r="A18" s="966" t="s">
        <v>100</v>
      </c>
      <c r="B18" s="472" t="s">
        <v>48</v>
      </c>
      <c r="C18" s="985" t="s">
        <v>157</v>
      </c>
      <c r="D18" s="172"/>
      <c r="E18" s="249"/>
      <c r="F18" s="307"/>
      <c r="G18" s="308"/>
      <c r="H18" s="172"/>
      <c r="I18" s="249"/>
      <c r="J18" s="307"/>
      <c r="K18" s="310"/>
      <c r="L18" s="249"/>
      <c r="M18" s="249"/>
      <c r="N18" s="307"/>
      <c r="O18" s="308"/>
      <c r="P18" s="172"/>
      <c r="Q18" s="249"/>
      <c r="R18" s="307"/>
      <c r="S18" s="308"/>
      <c r="T18" s="172"/>
      <c r="U18" s="249"/>
      <c r="V18" s="307"/>
      <c r="W18" s="308"/>
      <c r="X18" s="172">
        <v>28</v>
      </c>
      <c r="Y18" s="249"/>
      <c r="Z18" s="307">
        <v>2</v>
      </c>
      <c r="AA18" s="308" t="s">
        <v>102</v>
      </c>
      <c r="AB18" s="172"/>
      <c r="AC18" s="249"/>
      <c r="AD18" s="307"/>
      <c r="AE18" s="308"/>
      <c r="AF18" s="172"/>
      <c r="AG18" s="249"/>
      <c r="AH18" s="307"/>
      <c r="AI18" s="308"/>
      <c r="AJ18" s="122">
        <f t="shared" si="0"/>
        <v>28</v>
      </c>
      <c r="AK18" s="251">
        <f t="shared" si="1"/>
        <v>0</v>
      </c>
      <c r="AL18" s="122">
        <f t="shared" si="2"/>
        <v>2</v>
      </c>
      <c r="AM18" s="309">
        <f t="shared" si="3"/>
        <v>28</v>
      </c>
      <c r="AN18" s="959" t="s">
        <v>689</v>
      </c>
      <c r="AO18" s="984" t="s">
        <v>716</v>
      </c>
    </row>
    <row r="19" spans="1:41" ht="15" x14ac:dyDescent="0.2">
      <c r="A19" s="987" t="s">
        <v>158</v>
      </c>
      <c r="B19" s="387" t="s">
        <v>48</v>
      </c>
      <c r="C19" s="974" t="s">
        <v>105</v>
      </c>
      <c r="D19" s="172"/>
      <c r="E19" s="249"/>
      <c r="F19" s="307"/>
      <c r="G19" s="308"/>
      <c r="H19" s="172"/>
      <c r="I19" s="249"/>
      <c r="J19" s="307"/>
      <c r="K19" s="310"/>
      <c r="L19" s="249"/>
      <c r="M19" s="249"/>
      <c r="N19" s="307"/>
      <c r="O19" s="308"/>
      <c r="P19" s="172"/>
      <c r="Q19" s="249"/>
      <c r="R19" s="307"/>
      <c r="S19" s="308"/>
      <c r="T19" s="172"/>
      <c r="U19" s="249"/>
      <c r="V19" s="307"/>
      <c r="W19" s="308"/>
      <c r="X19" s="744">
        <v>28</v>
      </c>
      <c r="Y19" s="745">
        <v>56</v>
      </c>
      <c r="Z19" s="746">
        <v>3</v>
      </c>
      <c r="AA19" s="308" t="s">
        <v>67</v>
      </c>
      <c r="AB19" s="172"/>
      <c r="AC19" s="249"/>
      <c r="AD19" s="307"/>
      <c r="AE19" s="308"/>
      <c r="AF19" s="172"/>
      <c r="AG19" s="249"/>
      <c r="AH19" s="307"/>
      <c r="AI19" s="308"/>
      <c r="AJ19" s="122">
        <f t="shared" si="0"/>
        <v>28</v>
      </c>
      <c r="AK19" s="251">
        <f t="shared" si="1"/>
        <v>56</v>
      </c>
      <c r="AL19" s="122">
        <f t="shared" si="2"/>
        <v>3</v>
      </c>
      <c r="AM19" s="309">
        <f t="shared" si="3"/>
        <v>84</v>
      </c>
      <c r="AN19" s="959" t="s">
        <v>689</v>
      </c>
      <c r="AO19" s="984" t="s">
        <v>381</v>
      </c>
    </row>
    <row r="20" spans="1:41" ht="15" x14ac:dyDescent="0.2">
      <c r="A20" s="987" t="s">
        <v>588</v>
      </c>
      <c r="B20" s="387" t="s">
        <v>48</v>
      </c>
      <c r="C20" s="989" t="s">
        <v>589</v>
      </c>
      <c r="D20" s="138"/>
      <c r="E20" s="237"/>
      <c r="F20" s="136"/>
      <c r="G20" s="312"/>
      <c r="H20" s="138"/>
      <c r="I20" s="237"/>
      <c r="J20" s="136"/>
      <c r="K20" s="238"/>
      <c r="L20" s="237"/>
      <c r="M20" s="237"/>
      <c r="N20" s="136"/>
      <c r="O20" s="312"/>
      <c r="P20" s="138"/>
      <c r="Q20" s="237"/>
      <c r="R20" s="136"/>
      <c r="S20" s="312"/>
      <c r="T20" s="138"/>
      <c r="U20" s="237"/>
      <c r="V20" s="136"/>
      <c r="W20" s="312"/>
      <c r="X20" s="138"/>
      <c r="Y20" s="237"/>
      <c r="Z20" s="136"/>
      <c r="AA20" s="312"/>
      <c r="AB20" s="138">
        <v>28</v>
      </c>
      <c r="AC20" s="237">
        <v>28</v>
      </c>
      <c r="AD20" s="136">
        <v>4</v>
      </c>
      <c r="AE20" s="312" t="s">
        <v>1</v>
      </c>
      <c r="AF20" s="138"/>
      <c r="AG20" s="237"/>
      <c r="AH20" s="136"/>
      <c r="AI20" s="312"/>
      <c r="AJ20" s="234">
        <f t="shared" si="0"/>
        <v>28</v>
      </c>
      <c r="AK20" s="239">
        <f t="shared" si="1"/>
        <v>28</v>
      </c>
      <c r="AL20" s="234">
        <f t="shared" si="2"/>
        <v>4</v>
      </c>
      <c r="AM20" s="240">
        <f t="shared" si="3"/>
        <v>56</v>
      </c>
      <c r="AN20" s="959" t="s">
        <v>689</v>
      </c>
      <c r="AO20" s="1074" t="s">
        <v>368</v>
      </c>
    </row>
    <row r="21" spans="1:41" x14ac:dyDescent="0.2">
      <c r="A21" s="987" t="s">
        <v>159</v>
      </c>
      <c r="B21" s="115" t="s">
        <v>48</v>
      </c>
      <c r="C21" s="974" t="s">
        <v>245</v>
      </c>
      <c r="D21" s="172"/>
      <c r="E21" s="249"/>
      <c r="F21" s="307"/>
      <c r="G21" s="308"/>
      <c r="H21" s="172"/>
      <c r="I21" s="249"/>
      <c r="J21" s="307"/>
      <c r="K21" s="310"/>
      <c r="L21" s="249"/>
      <c r="M21" s="249"/>
      <c r="N21" s="307"/>
      <c r="O21" s="308"/>
      <c r="P21" s="172"/>
      <c r="Q21" s="249"/>
      <c r="R21" s="307"/>
      <c r="S21" s="308"/>
      <c r="T21" s="172"/>
      <c r="U21" s="249"/>
      <c r="V21" s="307"/>
      <c r="W21" s="308"/>
      <c r="X21" s="172"/>
      <c r="Y21" s="249"/>
      <c r="Z21" s="307"/>
      <c r="AA21" s="308"/>
      <c r="AB21" s="172">
        <v>28</v>
      </c>
      <c r="AC21" s="249"/>
      <c r="AD21" s="307">
        <v>2</v>
      </c>
      <c r="AE21" s="308" t="s">
        <v>102</v>
      </c>
      <c r="AF21" s="172"/>
      <c r="AG21" s="249"/>
      <c r="AH21" s="307"/>
      <c r="AI21" s="308"/>
      <c r="AJ21" s="122">
        <f t="shared" si="0"/>
        <v>28</v>
      </c>
      <c r="AK21" s="251">
        <f t="shared" si="1"/>
        <v>0</v>
      </c>
      <c r="AL21" s="122">
        <f t="shared" si="2"/>
        <v>2</v>
      </c>
      <c r="AM21" s="309">
        <f t="shared" si="3"/>
        <v>28</v>
      </c>
      <c r="AN21" s="959" t="s">
        <v>689</v>
      </c>
      <c r="AO21" s="984" t="s">
        <v>381</v>
      </c>
    </row>
    <row r="22" spans="1:41" x14ac:dyDescent="0.2">
      <c r="A22" s="966" t="s">
        <v>590</v>
      </c>
      <c r="B22" s="472" t="s">
        <v>48</v>
      </c>
      <c r="C22" s="1075" t="s">
        <v>257</v>
      </c>
      <c r="D22" s="172"/>
      <c r="E22" s="249"/>
      <c r="F22" s="307"/>
      <c r="G22" s="308"/>
      <c r="H22" s="172"/>
      <c r="I22" s="249"/>
      <c r="J22" s="307"/>
      <c r="K22" s="310"/>
      <c r="L22" s="249"/>
      <c r="M22" s="249"/>
      <c r="N22" s="307"/>
      <c r="O22" s="308"/>
      <c r="P22" s="172"/>
      <c r="Q22" s="249"/>
      <c r="R22" s="307"/>
      <c r="S22" s="308"/>
      <c r="T22" s="172"/>
      <c r="U22" s="249"/>
      <c r="V22" s="307"/>
      <c r="W22" s="308"/>
      <c r="X22" s="172"/>
      <c r="Y22" s="249"/>
      <c r="Z22" s="307"/>
      <c r="AA22" s="171"/>
      <c r="AB22" s="172"/>
      <c r="AC22" s="249"/>
      <c r="AD22" s="307"/>
      <c r="AE22" s="171"/>
      <c r="AF22" s="172">
        <v>20</v>
      </c>
      <c r="AG22" s="249">
        <v>30</v>
      </c>
      <c r="AH22" s="307">
        <v>5</v>
      </c>
      <c r="AI22" s="171" t="s">
        <v>102</v>
      </c>
      <c r="AJ22" s="122">
        <f t="shared" si="0"/>
        <v>20</v>
      </c>
      <c r="AK22" s="251">
        <f t="shared" si="1"/>
        <v>30</v>
      </c>
      <c r="AL22" s="122">
        <f t="shared" si="2"/>
        <v>5</v>
      </c>
      <c r="AM22" s="309">
        <f t="shared" si="3"/>
        <v>50</v>
      </c>
      <c r="AN22" s="959" t="s">
        <v>689</v>
      </c>
      <c r="AO22" s="984" t="s">
        <v>717</v>
      </c>
    </row>
    <row r="23" spans="1:41" x14ac:dyDescent="0.2">
      <c r="A23" s="947" t="s">
        <v>44</v>
      </c>
      <c r="B23" s="472" t="s">
        <v>48</v>
      </c>
      <c r="C23" s="956" t="s">
        <v>56</v>
      </c>
      <c r="D23" s="124"/>
      <c r="E23" s="124"/>
      <c r="F23" s="120"/>
      <c r="G23" s="308"/>
      <c r="H23" s="172"/>
      <c r="I23" s="124"/>
      <c r="J23" s="120"/>
      <c r="K23" s="121"/>
      <c r="L23" s="124"/>
      <c r="M23" s="124"/>
      <c r="N23" s="120"/>
      <c r="O23" s="176"/>
      <c r="P23" s="172"/>
      <c r="Q23" s="124"/>
      <c r="R23" s="120"/>
      <c r="S23" s="121"/>
      <c r="T23" s="124"/>
      <c r="U23" s="124"/>
      <c r="V23" s="449"/>
      <c r="W23" s="187"/>
      <c r="X23" s="138">
        <v>14</v>
      </c>
      <c r="Y23" s="124">
        <v>42</v>
      </c>
      <c r="Z23" s="178">
        <v>4</v>
      </c>
      <c r="AA23" s="187" t="s">
        <v>242</v>
      </c>
      <c r="AB23" s="138"/>
      <c r="AC23" s="124"/>
      <c r="AD23" s="178"/>
      <c r="AE23" s="187"/>
      <c r="AF23" s="138"/>
      <c r="AG23" s="124"/>
      <c r="AH23" s="178"/>
      <c r="AI23" s="175"/>
      <c r="AJ23" s="122">
        <f t="shared" si="0"/>
        <v>14</v>
      </c>
      <c r="AK23" s="251">
        <f t="shared" si="1"/>
        <v>42</v>
      </c>
      <c r="AL23" s="122">
        <f t="shared" si="2"/>
        <v>4</v>
      </c>
      <c r="AM23" s="309">
        <f t="shared" si="3"/>
        <v>56</v>
      </c>
      <c r="AN23" s="984" t="s">
        <v>688</v>
      </c>
      <c r="AO23" s="246" t="s">
        <v>371</v>
      </c>
    </row>
    <row r="24" spans="1:41" x14ac:dyDescent="0.2">
      <c r="A24" s="947" t="s">
        <v>42</v>
      </c>
      <c r="B24" s="472" t="s">
        <v>48</v>
      </c>
      <c r="C24" s="956" t="s">
        <v>43</v>
      </c>
      <c r="D24" s="124"/>
      <c r="E24" s="124"/>
      <c r="F24" s="120"/>
      <c r="G24" s="308"/>
      <c r="H24" s="172"/>
      <c r="I24" s="124"/>
      <c r="J24" s="120"/>
      <c r="K24" s="121"/>
      <c r="L24" s="124"/>
      <c r="M24" s="124"/>
      <c r="N24" s="120"/>
      <c r="O24" s="176"/>
      <c r="P24" s="172"/>
      <c r="Q24" s="124"/>
      <c r="R24" s="120"/>
      <c r="S24" s="121"/>
      <c r="T24" s="124"/>
      <c r="U24" s="124"/>
      <c r="V24" s="178"/>
      <c r="W24" s="179"/>
      <c r="X24" s="124"/>
      <c r="Y24" s="124"/>
      <c r="Z24" s="120"/>
      <c r="AA24" s="187"/>
      <c r="AB24" s="138">
        <v>28</v>
      </c>
      <c r="AC24" s="124">
        <v>56</v>
      </c>
      <c r="AD24" s="120">
        <v>6</v>
      </c>
      <c r="AE24" s="121" t="s">
        <v>102</v>
      </c>
      <c r="AF24" s="124"/>
      <c r="AG24" s="124"/>
      <c r="AH24" s="120"/>
      <c r="AI24" s="121"/>
      <c r="AJ24" s="122">
        <f t="shared" si="0"/>
        <v>28</v>
      </c>
      <c r="AK24" s="251">
        <f t="shared" si="1"/>
        <v>56</v>
      </c>
      <c r="AL24" s="122">
        <f t="shared" si="2"/>
        <v>6</v>
      </c>
      <c r="AM24" s="309">
        <f t="shared" si="3"/>
        <v>84</v>
      </c>
      <c r="AN24" s="984" t="s">
        <v>688</v>
      </c>
      <c r="AO24" s="246" t="s">
        <v>371</v>
      </c>
    </row>
    <row r="25" spans="1:41" x14ac:dyDescent="0.2">
      <c r="A25" s="947" t="s">
        <v>57</v>
      </c>
      <c r="B25" s="472" t="s">
        <v>48</v>
      </c>
      <c r="C25" s="949" t="s">
        <v>45</v>
      </c>
      <c r="D25" s="124"/>
      <c r="E25" s="124"/>
      <c r="F25" s="120"/>
      <c r="G25" s="308"/>
      <c r="H25" s="172"/>
      <c r="I25" s="124"/>
      <c r="J25" s="120"/>
      <c r="K25" s="121"/>
      <c r="L25" s="124"/>
      <c r="M25" s="124"/>
      <c r="N25" s="120"/>
      <c r="O25" s="176"/>
      <c r="P25" s="172"/>
      <c r="Q25" s="124"/>
      <c r="R25" s="120"/>
      <c r="S25" s="121"/>
      <c r="T25" s="124"/>
      <c r="U25" s="124"/>
      <c r="V25" s="178"/>
      <c r="W25" s="179"/>
      <c r="X25" s="124"/>
      <c r="Y25" s="124"/>
      <c r="Z25" s="120"/>
      <c r="AA25" s="121"/>
      <c r="AB25" s="124"/>
      <c r="AC25" s="124"/>
      <c r="AD25" s="120"/>
      <c r="AE25" s="121"/>
      <c r="AF25" s="124">
        <v>20</v>
      </c>
      <c r="AG25" s="124">
        <v>20</v>
      </c>
      <c r="AH25" s="120">
        <v>3</v>
      </c>
      <c r="AI25" s="121" t="s">
        <v>268</v>
      </c>
      <c r="AJ25" s="313">
        <f t="shared" si="0"/>
        <v>20</v>
      </c>
      <c r="AK25" s="314">
        <f t="shared" si="1"/>
        <v>20</v>
      </c>
      <c r="AL25" s="313">
        <f t="shared" si="2"/>
        <v>3</v>
      </c>
      <c r="AM25" s="240">
        <f t="shared" si="3"/>
        <v>40</v>
      </c>
      <c r="AN25" s="984" t="s">
        <v>688</v>
      </c>
      <c r="AO25" s="246" t="s">
        <v>371</v>
      </c>
    </row>
    <row r="26" spans="1:41" s="2" customFormat="1" ht="15.75" customHeight="1" x14ac:dyDescent="0.2">
      <c r="A26" s="978" t="s">
        <v>594</v>
      </c>
      <c r="B26" s="115" t="s">
        <v>48</v>
      </c>
      <c r="C26" s="976" t="s">
        <v>592</v>
      </c>
      <c r="D26" s="738"/>
      <c r="E26" s="739"/>
      <c r="F26" s="740"/>
      <c r="G26" s="741"/>
      <c r="H26" s="739"/>
      <c r="I26" s="739"/>
      <c r="J26" s="740"/>
      <c r="K26" s="742"/>
      <c r="L26" s="738"/>
      <c r="M26" s="739">
        <v>28</v>
      </c>
      <c r="N26" s="740">
        <v>2</v>
      </c>
      <c r="O26" s="741" t="s">
        <v>67</v>
      </c>
      <c r="P26" s="739"/>
      <c r="Q26" s="739"/>
      <c r="R26" s="740"/>
      <c r="S26" s="742"/>
      <c r="T26" s="738"/>
      <c r="U26" s="739"/>
      <c r="V26" s="740"/>
      <c r="W26" s="742"/>
      <c r="X26" s="738"/>
      <c r="Y26" s="739"/>
      <c r="Z26" s="740"/>
      <c r="AA26" s="742"/>
      <c r="AB26" s="738"/>
      <c r="AC26" s="739"/>
      <c r="AD26" s="740"/>
      <c r="AE26" s="742"/>
      <c r="AF26" s="738"/>
      <c r="AG26" s="739"/>
      <c r="AH26" s="740"/>
      <c r="AI26" s="742"/>
      <c r="AJ26" s="743">
        <f t="shared" ref="AJ26:AL26" si="4">SUM(D26,H26,P26,T26,X26,AB26,AF26,L26)</f>
        <v>0</v>
      </c>
      <c r="AK26" s="247">
        <f t="shared" si="4"/>
        <v>28</v>
      </c>
      <c r="AL26" s="247">
        <f t="shared" si="4"/>
        <v>2</v>
      </c>
      <c r="AM26" s="248">
        <f t="shared" si="3"/>
        <v>28</v>
      </c>
      <c r="AN26" s="984" t="s">
        <v>688</v>
      </c>
      <c r="AO26" s="866" t="s">
        <v>367</v>
      </c>
    </row>
    <row r="27" spans="1:41" x14ac:dyDescent="0.2">
      <c r="A27" s="947" t="s">
        <v>571</v>
      </c>
      <c r="B27" s="115" t="s">
        <v>48</v>
      </c>
      <c r="C27" s="949" t="s">
        <v>574</v>
      </c>
      <c r="D27" s="124"/>
      <c r="E27" s="124"/>
      <c r="F27" s="120"/>
      <c r="G27" s="308"/>
      <c r="H27" s="172"/>
      <c r="I27" s="124"/>
      <c r="J27" s="120"/>
      <c r="K27" s="121"/>
      <c r="L27" s="124"/>
      <c r="M27" s="124"/>
      <c r="N27" s="120"/>
      <c r="O27" s="176"/>
      <c r="P27" s="172"/>
      <c r="Q27" s="124"/>
      <c r="R27" s="120"/>
      <c r="S27" s="121"/>
      <c r="T27" s="124"/>
      <c r="U27" s="124"/>
      <c r="V27" s="178"/>
      <c r="W27" s="179"/>
      <c r="X27" s="124"/>
      <c r="Y27" s="124">
        <v>28</v>
      </c>
      <c r="Z27" s="120">
        <v>2</v>
      </c>
      <c r="AA27" s="121" t="s">
        <v>67</v>
      </c>
      <c r="AB27" s="124"/>
      <c r="AC27" s="124"/>
      <c r="AD27" s="120"/>
      <c r="AE27" s="121"/>
      <c r="AF27" s="124"/>
      <c r="AG27" s="124"/>
      <c r="AH27" s="120"/>
      <c r="AI27" s="121"/>
      <c r="AJ27" s="234">
        <f t="shared" ref="AJ27" si="5">SUM(D27,H27,L27,P27,T27,X27,AB27,AF27)</f>
        <v>0</v>
      </c>
      <c r="AK27" s="162">
        <f t="shared" ref="AK27" si="6">SUM(E27,I27,M27,Q27,U27,Y27,AC27,AG27)</f>
        <v>28</v>
      </c>
      <c r="AL27" s="234">
        <f t="shared" ref="AL27" si="7">SUM(F27,J27,N27,R27,V27,Z27,AD27,AH27)</f>
        <v>2</v>
      </c>
      <c r="AM27" s="376">
        <f t="shared" ref="AM27" si="8">SUM(AJ27,AK27)</f>
        <v>28</v>
      </c>
      <c r="AN27" s="1074" t="s">
        <v>718</v>
      </c>
      <c r="AO27" s="241" t="s">
        <v>575</v>
      </c>
    </row>
    <row r="28" spans="1:41" ht="13.5" thickBot="1" x14ac:dyDescent="0.25">
      <c r="A28" s="992" t="s">
        <v>572</v>
      </c>
      <c r="B28" s="511" t="s">
        <v>48</v>
      </c>
      <c r="C28" s="991" t="s">
        <v>573</v>
      </c>
      <c r="D28" s="512"/>
      <c r="E28" s="512"/>
      <c r="F28" s="513"/>
      <c r="G28" s="514"/>
      <c r="H28" s="515"/>
      <c r="I28" s="512"/>
      <c r="J28" s="513"/>
      <c r="K28" s="516"/>
      <c r="L28" s="512"/>
      <c r="M28" s="512"/>
      <c r="N28" s="513"/>
      <c r="O28" s="517"/>
      <c r="P28" s="515"/>
      <c r="Q28" s="512"/>
      <c r="R28" s="513"/>
      <c r="S28" s="516"/>
      <c r="T28" s="512"/>
      <c r="U28" s="512"/>
      <c r="V28" s="518"/>
      <c r="W28" s="519"/>
      <c r="X28" s="512"/>
      <c r="Y28" s="512"/>
      <c r="Z28" s="513"/>
      <c r="AA28" s="516"/>
      <c r="AB28" s="512"/>
      <c r="AC28" s="512"/>
      <c r="AD28" s="513"/>
      <c r="AE28" s="516"/>
      <c r="AF28" s="512"/>
      <c r="AG28" s="512">
        <v>20</v>
      </c>
      <c r="AH28" s="513">
        <v>2</v>
      </c>
      <c r="AI28" s="516" t="s">
        <v>67</v>
      </c>
      <c r="AJ28" s="520">
        <f t="shared" si="0"/>
        <v>0</v>
      </c>
      <c r="AK28" s="521">
        <f t="shared" si="1"/>
        <v>20</v>
      </c>
      <c r="AL28" s="520">
        <f t="shared" si="2"/>
        <v>2</v>
      </c>
      <c r="AM28" s="522">
        <f t="shared" si="3"/>
        <v>20</v>
      </c>
      <c r="AN28" s="984" t="s">
        <v>688</v>
      </c>
      <c r="AO28" s="246" t="s">
        <v>367</v>
      </c>
    </row>
    <row r="29" spans="1:41" s="477" customFormat="1" ht="15.75" thickBot="1" x14ac:dyDescent="0.25">
      <c r="A29" s="572"/>
      <c r="B29" s="573"/>
      <c r="C29" s="574" t="s">
        <v>83</v>
      </c>
      <c r="D29" s="575">
        <f>SUM(D12:D28)</f>
        <v>0</v>
      </c>
      <c r="E29" s="576">
        <f>SUM(E12:E28)</f>
        <v>0</v>
      </c>
      <c r="F29" s="576">
        <f>SUM(F12:F28)</f>
        <v>0</v>
      </c>
      <c r="G29" s="577" t="s">
        <v>22</v>
      </c>
      <c r="H29" s="575">
        <f>SUM(H12:H28)</f>
        <v>28</v>
      </c>
      <c r="I29" s="576">
        <f>SUM(I12:I28)</f>
        <v>28</v>
      </c>
      <c r="J29" s="576">
        <f>SUM(J12:J28)</f>
        <v>2</v>
      </c>
      <c r="K29" s="577" t="s">
        <v>22</v>
      </c>
      <c r="L29" s="576">
        <f>SUM(L12:L28)</f>
        <v>28</v>
      </c>
      <c r="M29" s="576">
        <f>SUM(M12:M28)</f>
        <v>42</v>
      </c>
      <c r="N29" s="576">
        <f>SUM(N12:N28)</f>
        <v>5</v>
      </c>
      <c r="O29" s="577" t="s">
        <v>22</v>
      </c>
      <c r="P29" s="575">
        <f>SUM(P12:P28)</f>
        <v>28</v>
      </c>
      <c r="Q29" s="576">
        <f>SUM(Q12:Q28)</f>
        <v>42</v>
      </c>
      <c r="R29" s="576">
        <f>SUM(R12:R28)</f>
        <v>5</v>
      </c>
      <c r="S29" s="577" t="s">
        <v>22</v>
      </c>
      <c r="T29" s="575">
        <f>SUM(T12:T28)</f>
        <v>14</v>
      </c>
      <c r="U29" s="576">
        <f>SUM(U12:U28)</f>
        <v>42</v>
      </c>
      <c r="V29" s="576">
        <f>SUM(V12:V28)</f>
        <v>4</v>
      </c>
      <c r="W29" s="577" t="s">
        <v>22</v>
      </c>
      <c r="X29" s="575">
        <f>SUM(X12:X28)</f>
        <v>70</v>
      </c>
      <c r="Y29" s="576">
        <f>SUM(Y12:Y28)</f>
        <v>126</v>
      </c>
      <c r="Z29" s="576">
        <f>SUM(Z12:Z28)</f>
        <v>11</v>
      </c>
      <c r="AA29" s="577" t="s">
        <v>22</v>
      </c>
      <c r="AB29" s="575">
        <f>SUM(AB12:AB28)</f>
        <v>112</v>
      </c>
      <c r="AC29" s="576">
        <f>SUM(AC12:AC28)</f>
        <v>84</v>
      </c>
      <c r="AD29" s="576">
        <f>SUM(AD12:AD28)</f>
        <v>14</v>
      </c>
      <c r="AE29" s="577" t="s">
        <v>22</v>
      </c>
      <c r="AF29" s="575">
        <f>SUM(AF12:AF28)</f>
        <v>60</v>
      </c>
      <c r="AG29" s="576">
        <f>SUM(AG12:AG28)</f>
        <v>90</v>
      </c>
      <c r="AH29" s="576">
        <f>SUM(AH12:AH28)</f>
        <v>14</v>
      </c>
      <c r="AI29" s="577" t="s">
        <v>22</v>
      </c>
      <c r="AJ29" s="501">
        <f>SUM(AJ12:AJ28)</f>
        <v>340</v>
      </c>
      <c r="AK29" s="470">
        <f>SUM(AK12:AK28)</f>
        <v>454</v>
      </c>
      <c r="AL29" s="470">
        <f>SUM(AL12:AL28)</f>
        <v>55</v>
      </c>
      <c r="AM29" s="578">
        <f>SUM(AM12:AM28)</f>
        <v>794</v>
      </c>
      <c r="AN29" s="486"/>
      <c r="AO29" s="486"/>
    </row>
    <row r="30" spans="1:41" s="477" customFormat="1" ht="15.75" thickBot="1" x14ac:dyDescent="0.25">
      <c r="A30" s="261"/>
      <c r="B30" s="262"/>
      <c r="C30" s="227" t="s">
        <v>84</v>
      </c>
      <c r="D30" s="263">
        <f>D10+D29</f>
        <v>206</v>
      </c>
      <c r="E30" s="228">
        <f>E10+E29</f>
        <v>330</v>
      </c>
      <c r="F30" s="228">
        <f>F10+F29</f>
        <v>30</v>
      </c>
      <c r="G30" s="264" t="s">
        <v>22</v>
      </c>
      <c r="H30" s="263">
        <f>H10+H29</f>
        <v>84</v>
      </c>
      <c r="I30" s="228">
        <f>I10+I29</f>
        <v>280</v>
      </c>
      <c r="J30" s="228">
        <f>J10+J29</f>
        <v>29</v>
      </c>
      <c r="K30" s="264" t="s">
        <v>22</v>
      </c>
      <c r="L30" s="228">
        <f>L10+L29</f>
        <v>126</v>
      </c>
      <c r="M30" s="228">
        <f>M10+M29</f>
        <v>266</v>
      </c>
      <c r="N30" s="228">
        <f>N10+N29</f>
        <v>27</v>
      </c>
      <c r="O30" s="264" t="s">
        <v>22</v>
      </c>
      <c r="P30" s="263">
        <f>P10+P29</f>
        <v>112</v>
      </c>
      <c r="Q30" s="228">
        <f>Q10+Q29</f>
        <v>294</v>
      </c>
      <c r="R30" s="228">
        <f>R10+R29</f>
        <v>28</v>
      </c>
      <c r="S30" s="264" t="s">
        <v>22</v>
      </c>
      <c r="T30" s="263">
        <f>T10+T29</f>
        <v>154</v>
      </c>
      <c r="U30" s="228">
        <f>U10+U29</f>
        <v>238</v>
      </c>
      <c r="V30" s="228">
        <f>V10+V29</f>
        <v>28</v>
      </c>
      <c r="W30" s="264" t="s">
        <v>22</v>
      </c>
      <c r="X30" s="263">
        <f>X10+X29</f>
        <v>142</v>
      </c>
      <c r="Y30" s="228">
        <f>Y10+Y29</f>
        <v>278</v>
      </c>
      <c r="Z30" s="228">
        <f>Z10+Z29</f>
        <v>26</v>
      </c>
      <c r="AA30" s="264" t="s">
        <v>22</v>
      </c>
      <c r="AB30" s="263">
        <f>AB10+AB29</f>
        <v>140</v>
      </c>
      <c r="AC30" s="228">
        <f>AC10+AC29</f>
        <v>280</v>
      </c>
      <c r="AD30" s="228">
        <f>AD10+AD29</f>
        <v>31</v>
      </c>
      <c r="AE30" s="264" t="s">
        <v>22</v>
      </c>
      <c r="AF30" s="263">
        <f>AF10+AF29</f>
        <v>86</v>
      </c>
      <c r="AG30" s="228">
        <f>AG10+AG29</f>
        <v>212</v>
      </c>
      <c r="AH30" s="228">
        <f>AH10+AH29</f>
        <v>28</v>
      </c>
      <c r="AI30" s="264" t="s">
        <v>22</v>
      </c>
      <c r="AJ30" s="263">
        <f>AJ10+AJ29</f>
        <v>1050</v>
      </c>
      <c r="AK30" s="265">
        <f>AK10+AK29</f>
        <v>2178</v>
      </c>
      <c r="AL30" s="265">
        <f>AL10+AL29</f>
        <v>227</v>
      </c>
      <c r="AM30" s="266">
        <f>AM10+AM29</f>
        <v>3228</v>
      </c>
      <c r="AN30" s="881"/>
      <c r="AO30" s="881"/>
    </row>
    <row r="31" spans="1:41" x14ac:dyDescent="0.2">
      <c r="A31" s="980" t="s">
        <v>577</v>
      </c>
      <c r="B31" s="458" t="s">
        <v>1</v>
      </c>
      <c r="C31" s="982" t="s">
        <v>25</v>
      </c>
      <c r="D31" s="459"/>
      <c r="E31" s="459"/>
      <c r="F31" s="460"/>
      <c r="G31" s="461"/>
      <c r="H31" s="459"/>
      <c r="I31" s="459"/>
      <c r="J31" s="460"/>
      <c r="K31" s="461"/>
      <c r="L31" s="459"/>
      <c r="M31" s="459"/>
      <c r="N31" s="460"/>
      <c r="O31" s="460"/>
      <c r="P31" s="459"/>
      <c r="Q31" s="459">
        <v>160</v>
      </c>
      <c r="R31" s="460">
        <v>5</v>
      </c>
      <c r="S31" s="461" t="s">
        <v>67</v>
      </c>
      <c r="T31" s="459"/>
      <c r="U31" s="459"/>
      <c r="V31" s="460"/>
      <c r="W31" s="460"/>
      <c r="X31" s="459"/>
      <c r="Y31" s="462"/>
      <c r="Z31" s="463"/>
      <c r="AA31" s="464"/>
      <c r="AB31" s="459"/>
      <c r="AC31" s="462"/>
      <c r="AD31" s="463"/>
      <c r="AE31" s="464"/>
      <c r="AF31" s="459"/>
      <c r="AG31" s="462"/>
      <c r="AH31" s="463"/>
      <c r="AI31" s="465"/>
      <c r="AJ31" s="670">
        <f t="shared" ref="AJ31:AK32" si="9">SUM(D31,H31,L31,P31,T31,X31)</f>
        <v>0</v>
      </c>
      <c r="AK31" s="670">
        <f t="shared" si="9"/>
        <v>160</v>
      </c>
      <c r="AL31" s="670">
        <f t="shared" ref="AL31:AL32" si="10">IF(J31+F31+N31+R31+V31+Z31=0,"",J31+F31+N31+R31+V31+Z31)</f>
        <v>5</v>
      </c>
      <c r="AM31" s="846">
        <f t="shared" ref="AM31:AM33" si="11">SUM(AJ31,AK31)</f>
        <v>160</v>
      </c>
      <c r="AN31" s="959" t="s">
        <v>688</v>
      </c>
      <c r="AO31" s="931" t="s">
        <v>546</v>
      </c>
    </row>
    <row r="32" spans="1:41" x14ac:dyDescent="0.2">
      <c r="A32" s="981" t="s">
        <v>576</v>
      </c>
      <c r="B32" s="466" t="s">
        <v>1</v>
      </c>
      <c r="C32" s="983" t="s">
        <v>46</v>
      </c>
      <c r="D32" s="459"/>
      <c r="E32" s="459"/>
      <c r="F32" s="460"/>
      <c r="G32" s="467"/>
      <c r="H32" s="459"/>
      <c r="I32" s="459"/>
      <c r="J32" s="460"/>
      <c r="K32" s="467"/>
      <c r="L32" s="459"/>
      <c r="M32" s="459"/>
      <c r="N32" s="460"/>
      <c r="O32" s="460"/>
      <c r="P32" s="459"/>
      <c r="Q32" s="459"/>
      <c r="R32" s="460"/>
      <c r="S32" s="467"/>
      <c r="T32" s="459"/>
      <c r="U32" s="459"/>
      <c r="V32" s="460"/>
      <c r="W32" s="460"/>
      <c r="X32" s="459"/>
      <c r="Y32" s="462">
        <v>160</v>
      </c>
      <c r="Z32" s="463">
        <v>5</v>
      </c>
      <c r="AA32" s="468" t="s">
        <v>67</v>
      </c>
      <c r="AB32" s="459"/>
      <c r="AC32" s="462"/>
      <c r="AD32" s="463"/>
      <c r="AE32" s="468"/>
      <c r="AF32" s="459"/>
      <c r="AG32" s="462"/>
      <c r="AH32" s="463"/>
      <c r="AI32" s="469"/>
      <c r="AJ32" s="670">
        <f t="shared" si="9"/>
        <v>0</v>
      </c>
      <c r="AK32" s="670">
        <f t="shared" si="9"/>
        <v>160</v>
      </c>
      <c r="AL32" s="670">
        <f t="shared" si="10"/>
        <v>5</v>
      </c>
      <c r="AM32" s="846">
        <f t="shared" si="11"/>
        <v>160</v>
      </c>
      <c r="AN32" s="959" t="s">
        <v>688</v>
      </c>
      <c r="AO32" s="931" t="s">
        <v>546</v>
      </c>
    </row>
    <row r="33" spans="1:41" x14ac:dyDescent="0.2">
      <c r="A33" s="981" t="s">
        <v>578</v>
      </c>
      <c r="B33" s="466" t="s">
        <v>1</v>
      </c>
      <c r="C33" s="983" t="s">
        <v>120</v>
      </c>
      <c r="D33" s="459"/>
      <c r="E33" s="459"/>
      <c r="F33" s="460"/>
      <c r="G33" s="467"/>
      <c r="H33" s="459"/>
      <c r="I33" s="459"/>
      <c r="J33" s="460"/>
      <c r="K33" s="467"/>
      <c r="L33" s="459"/>
      <c r="M33" s="459"/>
      <c r="N33" s="460"/>
      <c r="O33" s="460"/>
      <c r="P33" s="459"/>
      <c r="Q33" s="459"/>
      <c r="R33" s="460"/>
      <c r="S33" s="467"/>
      <c r="T33" s="459"/>
      <c r="U33" s="459"/>
      <c r="V33" s="460"/>
      <c r="W33" s="460"/>
      <c r="X33" s="459"/>
      <c r="Y33" s="462"/>
      <c r="Z33" s="463"/>
      <c r="AA33" s="468"/>
      <c r="AB33" s="459"/>
      <c r="AC33" s="462"/>
      <c r="AD33" s="463"/>
      <c r="AE33" s="468"/>
      <c r="AF33" s="459"/>
      <c r="AG33" s="462">
        <v>80</v>
      </c>
      <c r="AH33" s="463">
        <v>3</v>
      </c>
      <c r="AI33" s="469" t="s">
        <v>67</v>
      </c>
      <c r="AJ33" s="670">
        <f t="shared" ref="AJ33:AL33" si="12">SUM(AF33,AB33)</f>
        <v>0</v>
      </c>
      <c r="AK33" s="670">
        <f t="shared" si="12"/>
        <v>80</v>
      </c>
      <c r="AL33" s="670">
        <f t="shared" si="12"/>
        <v>3</v>
      </c>
      <c r="AM33" s="846">
        <f t="shared" si="11"/>
        <v>80</v>
      </c>
      <c r="AN33" s="959" t="s">
        <v>688</v>
      </c>
      <c r="AO33" s="931" t="s">
        <v>546</v>
      </c>
    </row>
    <row r="34" spans="1:41" ht="15.75" thickBot="1" x14ac:dyDescent="0.25">
      <c r="A34" s="1250" t="s">
        <v>173</v>
      </c>
      <c r="B34" s="1251"/>
      <c r="C34" s="1252"/>
      <c r="D34" s="391"/>
      <c r="E34" s="391"/>
      <c r="F34" s="391"/>
      <c r="G34" s="391"/>
      <c r="H34" s="391"/>
      <c r="I34" s="391"/>
      <c r="J34" s="391"/>
      <c r="K34" s="391"/>
      <c r="L34" s="391"/>
      <c r="M34" s="391"/>
      <c r="N34" s="391"/>
      <c r="O34" s="392"/>
      <c r="P34" s="392">
        <v>0</v>
      </c>
      <c r="Q34" s="392">
        <v>160</v>
      </c>
      <c r="R34" s="392">
        <v>5</v>
      </c>
      <c r="S34" s="392" t="s">
        <v>22</v>
      </c>
      <c r="T34" s="392"/>
      <c r="U34" s="392"/>
      <c r="V34" s="392"/>
      <c r="W34" s="392"/>
      <c r="X34" s="392">
        <v>0</v>
      </c>
      <c r="Y34" s="392">
        <v>160</v>
      </c>
      <c r="Z34" s="392">
        <v>5</v>
      </c>
      <c r="AA34" s="392" t="s">
        <v>22</v>
      </c>
      <c r="AB34" s="392"/>
      <c r="AC34" s="392"/>
      <c r="AD34" s="392"/>
      <c r="AE34" s="392"/>
      <c r="AF34" s="392">
        <v>0</v>
      </c>
      <c r="AG34" s="392">
        <v>80</v>
      </c>
      <c r="AH34" s="392">
        <v>3</v>
      </c>
      <c r="AI34" s="392" t="s">
        <v>22</v>
      </c>
      <c r="AJ34" s="679">
        <f>SUM(AJ31:AJ33)</f>
        <v>0</v>
      </c>
      <c r="AK34" s="679">
        <f>SUM(AK31:AK33)</f>
        <v>400</v>
      </c>
      <c r="AL34" s="679">
        <f>SUM(AL31:AL33)</f>
        <v>13</v>
      </c>
      <c r="AM34" s="680">
        <f>SUM(AM31:AM33)</f>
        <v>400</v>
      </c>
      <c r="AN34" s="968"/>
    </row>
    <row r="35" spans="1:41" s="477" customFormat="1" ht="15.75" thickBot="1" x14ac:dyDescent="0.25">
      <c r="A35" s="1161" t="s">
        <v>174</v>
      </c>
      <c r="B35" s="1162"/>
      <c r="C35" s="1163"/>
      <c r="D35" s="494">
        <f>SUM(D10,D29)</f>
        <v>206</v>
      </c>
      <c r="E35" s="494">
        <f>SUM(E10,E29)</f>
        <v>330</v>
      </c>
      <c r="F35" s="494">
        <f>SUM(F30,F34)</f>
        <v>30</v>
      </c>
      <c r="G35" s="495" t="s">
        <v>22</v>
      </c>
      <c r="H35" s="494">
        <f>SUM(H10,H29)</f>
        <v>84</v>
      </c>
      <c r="I35" s="494">
        <f>SUM(I10,I29)</f>
        <v>280</v>
      </c>
      <c r="J35" s="494">
        <f>SUM(J30,J34)</f>
        <v>29</v>
      </c>
      <c r="K35" s="495" t="s">
        <v>22</v>
      </c>
      <c r="L35" s="494">
        <f>SUM(L10,L29)</f>
        <v>126</v>
      </c>
      <c r="M35" s="494">
        <f>SUM(M10,M29)</f>
        <v>266</v>
      </c>
      <c r="N35" s="494">
        <f>SUM(N30,N34)</f>
        <v>27</v>
      </c>
      <c r="O35" s="495" t="s">
        <v>22</v>
      </c>
      <c r="P35" s="494">
        <f>SUM(P10,P29)</f>
        <v>112</v>
      </c>
      <c r="Q35" s="494">
        <f>SUM(Q10,Q29)</f>
        <v>294</v>
      </c>
      <c r="R35" s="494">
        <f>SUM(R30,R34)</f>
        <v>33</v>
      </c>
      <c r="S35" s="495" t="s">
        <v>22</v>
      </c>
      <c r="T35" s="496">
        <f>SUM(T10,T29)</f>
        <v>154</v>
      </c>
      <c r="U35" s="496">
        <f>SUM(U10,U29)</f>
        <v>238</v>
      </c>
      <c r="V35" s="496">
        <f>SUM(V30,V34)</f>
        <v>28</v>
      </c>
      <c r="W35" s="497"/>
      <c r="X35" s="498">
        <f>SUM(X10,X29)</f>
        <v>142</v>
      </c>
      <c r="Y35" s="496">
        <f>SUM(Y10,Y29)</f>
        <v>278</v>
      </c>
      <c r="Z35" s="496">
        <f>SUM(Z30,Z34)</f>
        <v>31</v>
      </c>
      <c r="AA35" s="497" t="s">
        <v>22</v>
      </c>
      <c r="AB35" s="498">
        <f>SUM(AB10,AB29)</f>
        <v>140</v>
      </c>
      <c r="AC35" s="496">
        <f>SUM(AC10,AC29)</f>
        <v>280</v>
      </c>
      <c r="AD35" s="496">
        <f>SUM(AD30,AD34)</f>
        <v>31</v>
      </c>
      <c r="AE35" s="497" t="s">
        <v>22</v>
      </c>
      <c r="AF35" s="498">
        <f>SUM(AF10,AF29)</f>
        <v>86</v>
      </c>
      <c r="AG35" s="496">
        <f>SUM(AG10,AG29)</f>
        <v>212</v>
      </c>
      <c r="AH35" s="496">
        <f>SUM(AH30,AH34)</f>
        <v>31</v>
      </c>
      <c r="AI35" s="497" t="s">
        <v>22</v>
      </c>
      <c r="AJ35" s="498">
        <f>SUM(AJ30)</f>
        <v>1050</v>
      </c>
      <c r="AK35" s="499">
        <f>SUM(AK30)</f>
        <v>2178</v>
      </c>
      <c r="AL35" s="718">
        <f>SUM(AL30,AL34)</f>
        <v>240</v>
      </c>
      <c r="AM35" s="569">
        <f>SUM(AM30)</f>
        <v>3228</v>
      </c>
      <c r="AN35" s="1007"/>
    </row>
    <row r="36" spans="1:41" ht="15.75" thickBot="1" x14ac:dyDescent="0.25">
      <c r="A36" s="267"/>
      <c r="B36" s="268"/>
      <c r="C36" s="386" t="s">
        <v>9</v>
      </c>
      <c r="D36" s="1247"/>
      <c r="E36" s="1247"/>
      <c r="F36" s="1247"/>
      <c r="G36" s="1247"/>
      <c r="H36" s="1247"/>
      <c r="I36" s="1247"/>
      <c r="J36" s="1247"/>
      <c r="K36" s="1247"/>
      <c r="L36" s="1247"/>
      <c r="M36" s="1247"/>
      <c r="N36" s="1247"/>
      <c r="O36" s="1247"/>
      <c r="P36" s="1247"/>
      <c r="Q36" s="1247"/>
      <c r="R36" s="1247"/>
      <c r="S36" s="1247"/>
      <c r="T36" s="1247"/>
      <c r="U36" s="1247"/>
      <c r="V36" s="1247"/>
      <c r="W36" s="1247"/>
      <c r="X36" s="1247"/>
      <c r="Y36" s="1247"/>
      <c r="Z36" s="1247"/>
      <c r="AA36" s="1247"/>
      <c r="AB36" s="708"/>
      <c r="AC36" s="708"/>
      <c r="AD36" s="708"/>
      <c r="AE36" s="708"/>
      <c r="AF36" s="708"/>
      <c r="AG36" s="708"/>
      <c r="AH36" s="708"/>
      <c r="AI36" s="708"/>
      <c r="AJ36" s="1248"/>
      <c r="AK36" s="1248"/>
      <c r="AL36" s="1248"/>
      <c r="AM36" s="1249"/>
    </row>
    <row r="37" spans="1:41" s="223" customFormat="1" ht="15.75" customHeight="1" x14ac:dyDescent="0.2">
      <c r="A37" s="350" t="s">
        <v>587</v>
      </c>
      <c r="B37" s="432" t="s">
        <v>254</v>
      </c>
      <c r="C37" s="540" t="s">
        <v>255</v>
      </c>
      <c r="D37" s="543"/>
      <c r="E37" s="544"/>
      <c r="F37" s="545" t="s">
        <v>22</v>
      </c>
      <c r="G37" s="546"/>
      <c r="H37" s="543">
        <v>4</v>
      </c>
      <c r="I37" s="544"/>
      <c r="J37" s="545">
        <v>0</v>
      </c>
      <c r="K37" s="546" t="s">
        <v>256</v>
      </c>
      <c r="L37" s="543"/>
      <c r="M37" s="544"/>
      <c r="N37" s="545" t="s">
        <v>22</v>
      </c>
      <c r="O37" s="546"/>
      <c r="P37" s="557"/>
      <c r="Q37" s="558"/>
      <c r="R37" s="559" t="s">
        <v>22</v>
      </c>
      <c r="S37" s="546"/>
      <c r="T37" s="557"/>
      <c r="U37" s="558"/>
      <c r="V37" s="559" t="s">
        <v>22</v>
      </c>
      <c r="W37" s="546"/>
      <c r="X37" s="557"/>
      <c r="Y37" s="558"/>
      <c r="Z37" s="559" t="s">
        <v>22</v>
      </c>
      <c r="AA37" s="563"/>
      <c r="AB37" s="557"/>
      <c r="AC37" s="558"/>
      <c r="AD37" s="559" t="s">
        <v>22</v>
      </c>
      <c r="AE37" s="563"/>
      <c r="AF37" s="557"/>
      <c r="AG37" s="558"/>
      <c r="AH37" s="559" t="s">
        <v>22</v>
      </c>
      <c r="AI37" s="563" t="s">
        <v>72</v>
      </c>
      <c r="AJ37" s="564">
        <v>10</v>
      </c>
      <c r="AK37" s="526">
        <v>0</v>
      </c>
      <c r="AL37" s="527" t="s">
        <v>22</v>
      </c>
      <c r="AM37" s="528">
        <v>10</v>
      </c>
    </row>
    <row r="38" spans="1:41" x14ac:dyDescent="0.2">
      <c r="A38" s="529" t="s">
        <v>160</v>
      </c>
      <c r="B38" s="530" t="s">
        <v>1</v>
      </c>
      <c r="C38" s="539" t="s">
        <v>161</v>
      </c>
      <c r="D38" s="547"/>
      <c r="E38" s="548"/>
      <c r="F38" s="549"/>
      <c r="G38" s="550"/>
      <c r="H38" s="547"/>
      <c r="I38" s="553"/>
      <c r="J38" s="553"/>
      <c r="K38" s="554"/>
      <c r="L38" s="555"/>
      <c r="M38" s="538"/>
      <c r="N38" s="537"/>
      <c r="O38" s="556"/>
      <c r="P38" s="560"/>
      <c r="Q38" s="538"/>
      <c r="R38" s="534"/>
      <c r="S38" s="550"/>
      <c r="T38" s="560"/>
      <c r="U38" s="562"/>
      <c r="V38" s="534"/>
      <c r="W38" s="550"/>
      <c r="X38" s="560"/>
      <c r="Y38" s="535"/>
      <c r="Z38" s="534"/>
      <c r="AA38" s="550"/>
      <c r="AB38" s="555"/>
      <c r="AC38" s="536"/>
      <c r="AD38" s="531"/>
      <c r="AE38" s="550"/>
      <c r="AF38" s="555"/>
      <c r="AG38" s="535"/>
      <c r="AH38" s="562"/>
      <c r="AI38" s="556"/>
      <c r="AJ38" s="565"/>
      <c r="AK38" s="533"/>
      <c r="AL38" s="532"/>
      <c r="AM38" s="533"/>
    </row>
    <row r="39" spans="1:41" ht="13.5" thickBot="1" x14ac:dyDescent="0.25">
      <c r="A39" s="347" t="s">
        <v>54</v>
      </c>
      <c r="B39" s="348" t="s">
        <v>1</v>
      </c>
      <c r="C39" s="541" t="s">
        <v>55</v>
      </c>
      <c r="D39" s="551"/>
      <c r="E39" s="364"/>
      <c r="F39" s="365" t="s">
        <v>22</v>
      </c>
      <c r="G39" s="552" t="s">
        <v>22</v>
      </c>
      <c r="H39" s="551"/>
      <c r="I39" s="364"/>
      <c r="J39" s="365" t="s">
        <v>22</v>
      </c>
      <c r="K39" s="552" t="s">
        <v>22</v>
      </c>
      <c r="L39" s="551"/>
      <c r="M39" s="364"/>
      <c r="N39" s="365" t="s">
        <v>22</v>
      </c>
      <c r="O39" s="552" t="s">
        <v>22</v>
      </c>
      <c r="P39" s="561"/>
      <c r="Q39" s="364"/>
      <c r="R39" s="365" t="s">
        <v>22</v>
      </c>
      <c r="S39" s="552" t="s">
        <v>22</v>
      </c>
      <c r="T39" s="551"/>
      <c r="U39" s="364"/>
      <c r="V39" s="365" t="s">
        <v>22</v>
      </c>
      <c r="W39" s="552" t="s">
        <v>22</v>
      </c>
      <c r="X39" s="551"/>
      <c r="Y39" s="364"/>
      <c r="Z39" s="365" t="s">
        <v>22</v>
      </c>
      <c r="AA39" s="349" t="s">
        <v>22</v>
      </c>
      <c r="AB39" s="551"/>
      <c r="AC39" s="364"/>
      <c r="AD39" s="365" t="s">
        <v>22</v>
      </c>
      <c r="AE39" s="349" t="s">
        <v>22</v>
      </c>
      <c r="AF39" s="551"/>
      <c r="AG39" s="364"/>
      <c r="AH39" s="365" t="s">
        <v>22</v>
      </c>
      <c r="AI39" s="349" t="s">
        <v>72</v>
      </c>
      <c r="AJ39" s="346">
        <f>SUM(D39,H39,L39,P39,T39,X39)</f>
        <v>0</v>
      </c>
      <c r="AK39" s="183">
        <f>SUM(E39,I39,M39,Q39,U39,Y39)</f>
        <v>0</v>
      </c>
      <c r="AL39" s="184" t="s">
        <v>22</v>
      </c>
      <c r="AM39" s="524"/>
    </row>
    <row r="40" spans="1:41" ht="15.75" thickBot="1" x14ac:dyDescent="0.25">
      <c r="A40" s="272"/>
      <c r="B40" s="273"/>
      <c r="C40" s="542" t="s">
        <v>18</v>
      </c>
      <c r="D40" s="566">
        <v>0</v>
      </c>
      <c r="E40" s="470">
        <v>0</v>
      </c>
      <c r="F40" s="275" t="s">
        <v>22</v>
      </c>
      <c r="G40" s="276" t="s">
        <v>22</v>
      </c>
      <c r="H40" s="566">
        <v>4</v>
      </c>
      <c r="I40" s="470">
        <v>0</v>
      </c>
      <c r="J40" s="275" t="s">
        <v>22</v>
      </c>
      <c r="K40" s="276" t="s">
        <v>22</v>
      </c>
      <c r="L40" s="566">
        <v>0</v>
      </c>
      <c r="M40" s="470">
        <v>0</v>
      </c>
      <c r="N40" s="273" t="s">
        <v>22</v>
      </c>
      <c r="O40" s="276" t="s">
        <v>22</v>
      </c>
      <c r="P40" s="566">
        <v>0</v>
      </c>
      <c r="Q40" s="470">
        <v>0</v>
      </c>
      <c r="R40" s="275" t="s">
        <v>22</v>
      </c>
      <c r="S40" s="276" t="s">
        <v>22</v>
      </c>
      <c r="T40" s="566">
        <v>0</v>
      </c>
      <c r="U40" s="470">
        <v>0</v>
      </c>
      <c r="V40" s="275" t="s">
        <v>22</v>
      </c>
      <c r="W40" s="276" t="s">
        <v>22</v>
      </c>
      <c r="X40" s="566">
        <v>0</v>
      </c>
      <c r="Y40" s="470">
        <v>0</v>
      </c>
      <c r="Z40" s="275" t="s">
        <v>22</v>
      </c>
      <c r="AA40" s="276" t="s">
        <v>22</v>
      </c>
      <c r="AB40" s="566">
        <v>0</v>
      </c>
      <c r="AC40" s="470">
        <v>0</v>
      </c>
      <c r="AD40" s="275" t="s">
        <v>22</v>
      </c>
      <c r="AE40" s="276" t="s">
        <v>22</v>
      </c>
      <c r="AF40" s="566">
        <v>0</v>
      </c>
      <c r="AG40" s="470">
        <v>0</v>
      </c>
      <c r="AH40" s="275" t="s">
        <v>22</v>
      </c>
      <c r="AI40" s="276" t="s">
        <v>22</v>
      </c>
      <c r="AJ40" s="315">
        <v>10</v>
      </c>
      <c r="AK40" s="277">
        <v>0</v>
      </c>
      <c r="AL40" s="275" t="s">
        <v>22</v>
      </c>
      <c r="AM40" s="278"/>
    </row>
    <row r="41" spans="1:41" ht="15.75" thickBot="1" x14ac:dyDescent="0.25">
      <c r="A41" s="279"/>
      <c r="B41" s="579"/>
      <c r="C41" s="580" t="s">
        <v>85</v>
      </c>
      <c r="D41" s="493">
        <f>D30+D40</f>
        <v>206</v>
      </c>
      <c r="E41" s="581">
        <f>E30+E40</f>
        <v>330</v>
      </c>
      <c r="F41" s="582" t="s">
        <v>22</v>
      </c>
      <c r="G41" s="583" t="s">
        <v>22</v>
      </c>
      <c r="H41" s="493">
        <f>H30+H40</f>
        <v>88</v>
      </c>
      <c r="I41" s="581">
        <f>I30+I40</f>
        <v>280</v>
      </c>
      <c r="J41" s="582" t="s">
        <v>22</v>
      </c>
      <c r="K41" s="583" t="s">
        <v>22</v>
      </c>
      <c r="L41" s="493">
        <f>L30+L40</f>
        <v>126</v>
      </c>
      <c r="M41" s="581">
        <f>M30+M40</f>
        <v>266</v>
      </c>
      <c r="N41" s="584" t="s">
        <v>22</v>
      </c>
      <c r="O41" s="583" t="s">
        <v>22</v>
      </c>
      <c r="P41" s="493">
        <f>P30+P40</f>
        <v>112</v>
      </c>
      <c r="Q41" s="581">
        <f>Q30+Q40</f>
        <v>294</v>
      </c>
      <c r="R41" s="582" t="s">
        <v>22</v>
      </c>
      <c r="S41" s="583" t="s">
        <v>22</v>
      </c>
      <c r="T41" s="493">
        <f>T30+T40</f>
        <v>154</v>
      </c>
      <c r="U41" s="581">
        <f>U30+U40</f>
        <v>238</v>
      </c>
      <c r="V41" s="582" t="s">
        <v>22</v>
      </c>
      <c r="W41" s="583" t="s">
        <v>22</v>
      </c>
      <c r="X41" s="493">
        <f>X30+X40</f>
        <v>142</v>
      </c>
      <c r="Y41" s="581">
        <f>Y30+Y40</f>
        <v>278</v>
      </c>
      <c r="Z41" s="582" t="s">
        <v>22</v>
      </c>
      <c r="AA41" s="583" t="s">
        <v>22</v>
      </c>
      <c r="AB41" s="493">
        <f>AB30+AB40</f>
        <v>140</v>
      </c>
      <c r="AC41" s="581">
        <f>AC30+AC40</f>
        <v>280</v>
      </c>
      <c r="AD41" s="582" t="s">
        <v>22</v>
      </c>
      <c r="AE41" s="583" t="s">
        <v>22</v>
      </c>
      <c r="AF41" s="493">
        <f>AF30+AF40</f>
        <v>86</v>
      </c>
      <c r="AG41" s="581">
        <f>AG30+AG40</f>
        <v>212</v>
      </c>
      <c r="AH41" s="582" t="s">
        <v>22</v>
      </c>
      <c r="AI41" s="583" t="s">
        <v>22</v>
      </c>
      <c r="AJ41" s="585">
        <f>AJ30+AJ40</f>
        <v>1060</v>
      </c>
      <c r="AK41" s="586">
        <f>AK30+AK40</f>
        <v>2178</v>
      </c>
      <c r="AL41" s="587" t="s">
        <v>22</v>
      </c>
      <c r="AM41" s="588">
        <f>SUM(AJ41,AK41)</f>
        <v>3238</v>
      </c>
    </row>
    <row r="42" spans="1:41" ht="15.75" thickTop="1" x14ac:dyDescent="0.2">
      <c r="A42" s="322"/>
      <c r="B42" s="323"/>
      <c r="C42" s="324"/>
      <c r="D42" s="1216"/>
      <c r="E42" s="1216"/>
      <c r="F42" s="1216"/>
      <c r="G42" s="1216"/>
      <c r="H42" s="1216"/>
      <c r="I42" s="1216"/>
      <c r="J42" s="1216"/>
      <c r="K42" s="1216"/>
      <c r="L42" s="1216"/>
      <c r="M42" s="1216"/>
      <c r="N42" s="1216"/>
      <c r="O42" s="1216"/>
      <c r="P42" s="1216"/>
      <c r="Q42" s="1216"/>
      <c r="R42" s="1216"/>
      <c r="S42" s="1216"/>
      <c r="T42" s="1216"/>
      <c r="U42" s="1216"/>
      <c r="V42" s="1216"/>
      <c r="W42" s="1216"/>
      <c r="X42" s="1216"/>
      <c r="Y42" s="1216"/>
      <c r="Z42" s="1216"/>
      <c r="AA42" s="1216"/>
      <c r="AB42" s="269"/>
      <c r="AC42" s="269"/>
      <c r="AD42" s="269"/>
      <c r="AE42" s="269"/>
      <c r="AF42" s="269"/>
      <c r="AG42" s="269"/>
      <c r="AH42" s="269"/>
      <c r="AI42" s="269"/>
      <c r="AJ42" s="1217"/>
      <c r="AK42" s="1217"/>
      <c r="AL42" s="1217"/>
      <c r="AM42" s="1244"/>
    </row>
    <row r="43" spans="1:41" ht="15" x14ac:dyDescent="0.2">
      <c r="A43" s="1199"/>
      <c r="B43" s="1200"/>
      <c r="C43" s="1200"/>
      <c r="D43" s="1200"/>
      <c r="E43" s="1200"/>
      <c r="F43" s="1200"/>
      <c r="G43" s="1200"/>
      <c r="H43" s="1200"/>
      <c r="I43" s="1200"/>
      <c r="J43" s="1200"/>
      <c r="K43" s="1200"/>
      <c r="L43" s="1200"/>
      <c r="M43" s="1200"/>
      <c r="N43" s="1200"/>
      <c r="O43" s="1200"/>
      <c r="P43" s="1200"/>
      <c r="Q43" s="1200"/>
      <c r="R43" s="1200"/>
      <c r="S43" s="1200"/>
      <c r="T43" s="325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6"/>
      <c r="AK43" s="326"/>
      <c r="AL43" s="326"/>
      <c r="AM43" s="327"/>
    </row>
    <row r="44" spans="1:41" s="477" customFormat="1" ht="15" x14ac:dyDescent="0.2">
      <c r="A44" s="1245" t="s">
        <v>23</v>
      </c>
      <c r="B44" s="1246"/>
      <c r="C44" s="1246"/>
      <c r="D44" s="1246"/>
      <c r="E44" s="1246"/>
      <c r="F44" s="1246"/>
      <c r="G44" s="1246"/>
      <c r="H44" s="1246"/>
      <c r="I44" s="1246"/>
      <c r="J44" s="1246"/>
      <c r="K44" s="1246"/>
      <c r="L44" s="1246"/>
      <c r="M44" s="1246"/>
      <c r="N44" s="1246"/>
      <c r="O44" s="1246"/>
      <c r="P44" s="1246"/>
      <c r="Q44" s="1246"/>
      <c r="R44" s="1246"/>
      <c r="S44" s="1246"/>
      <c r="T44" s="707"/>
      <c r="U44" s="707"/>
      <c r="V44" s="707"/>
      <c r="W44" s="707"/>
      <c r="X44" s="707"/>
      <c r="Y44" s="707"/>
      <c r="Z44" s="707"/>
      <c r="AA44" s="707"/>
      <c r="AB44" s="707"/>
      <c r="AC44" s="707"/>
      <c r="AD44" s="707"/>
      <c r="AE44" s="707"/>
      <c r="AF44" s="707"/>
      <c r="AG44" s="707"/>
      <c r="AH44" s="707"/>
      <c r="AI44" s="707"/>
      <c r="AJ44" s="570"/>
      <c r="AK44" s="570"/>
      <c r="AL44" s="570"/>
      <c r="AM44" s="571"/>
    </row>
    <row r="45" spans="1:41" ht="15" x14ac:dyDescent="0.2">
      <c r="A45" s="328"/>
      <c r="B45" s="329"/>
      <c r="C45" s="330" t="s">
        <v>19</v>
      </c>
      <c r="D45" s="331"/>
      <c r="E45" s="331"/>
      <c r="F45" s="122"/>
      <c r="G45" s="332" t="str">
        <f>IF(COUNTIF(G12:G42,"A")=0,"",COUNTIF(G12:G42,"A"))</f>
        <v/>
      </c>
      <c r="H45" s="331"/>
      <c r="I45" s="331"/>
      <c r="J45" s="122"/>
      <c r="K45" s="332">
        <f>IF(COUNTIF(K12:K42,"A")=0,"",COUNTIF(K12:K42,"A"))</f>
        <v>1</v>
      </c>
      <c r="L45" s="331"/>
      <c r="M45" s="331"/>
      <c r="N45" s="122"/>
      <c r="O45" s="332" t="str">
        <f>IF(COUNTIF(O12:O42,"A")=0,"",COUNTIF(O12:O42,"A"))</f>
        <v/>
      </c>
      <c r="P45" s="331"/>
      <c r="Q45" s="331"/>
      <c r="R45" s="122"/>
      <c r="S45" s="332" t="str">
        <f>IF(COUNTIF(S12:S42,"A")=0,"",COUNTIF(S12:S42,"A"))</f>
        <v/>
      </c>
      <c r="T45" s="331"/>
      <c r="U45" s="331"/>
      <c r="V45" s="122"/>
      <c r="W45" s="332" t="str">
        <f>IF(COUNTIF(W12:W42,"A")=0,"",COUNTIF(W12:W42,"A"))</f>
        <v/>
      </c>
      <c r="X45" s="331"/>
      <c r="Y45" s="331"/>
      <c r="Z45" s="122"/>
      <c r="AA45" s="332" t="str">
        <f>IF(COUNTIF(AA12:AA42,"A")=0,"",COUNTIF(AA12:AA42,"A"))</f>
        <v/>
      </c>
      <c r="AB45" s="331"/>
      <c r="AC45" s="331"/>
      <c r="AD45" s="122"/>
      <c r="AE45" s="332" t="str">
        <f>IF(COUNTIF(AE12:AE42,"A")=0,"",COUNTIF(AE12:AE42,"A"))</f>
        <v/>
      </c>
      <c r="AF45" s="331"/>
      <c r="AG45" s="331"/>
      <c r="AH45" s="122"/>
      <c r="AI45" s="332" t="str">
        <f>IF(COUNTIF(AI12:AI42,"A")=0,"",COUNTIF(AI12:AI42,"A"))</f>
        <v/>
      </c>
      <c r="AJ45" s="331"/>
      <c r="AK45" s="331"/>
      <c r="AL45" s="122"/>
      <c r="AM45" s="523">
        <f t="shared" ref="AM45:AM57" si="13">IF(SUM(G45:AA45)=0,"",SUM(G45:AA45))</f>
        <v>1</v>
      </c>
    </row>
    <row r="46" spans="1:41" ht="15" x14ac:dyDescent="0.2">
      <c r="A46" s="328"/>
      <c r="B46" s="329"/>
      <c r="C46" s="330" t="s">
        <v>20</v>
      </c>
      <c r="D46" s="331"/>
      <c r="E46" s="331"/>
      <c r="F46" s="122"/>
      <c r="G46" s="332" t="str">
        <f>IF(COUNTIF(G12:G42,"B")=0,"",COUNTIF(G12:G42,"B"))</f>
        <v/>
      </c>
      <c r="H46" s="331"/>
      <c r="I46" s="331"/>
      <c r="J46" s="122"/>
      <c r="K46" s="332" t="str">
        <f>IF(COUNTIF(K12:K42,"B")=0,"",COUNTIF(K12:K42,"B"))</f>
        <v/>
      </c>
      <c r="L46" s="331"/>
      <c r="M46" s="331"/>
      <c r="N46" s="122"/>
      <c r="O46" s="332" t="str">
        <f>IF(COUNTIF(O12:O42,"B")=0,"",COUNTIF(O12:O42,"B"))</f>
        <v/>
      </c>
      <c r="P46" s="331"/>
      <c r="Q46" s="331"/>
      <c r="R46" s="122"/>
      <c r="S46" s="332" t="str">
        <f>IF(COUNTIF(S12:S42,"B")=0,"",COUNTIF(S12:S42,"B"))</f>
        <v/>
      </c>
      <c r="T46" s="331"/>
      <c r="U46" s="331"/>
      <c r="V46" s="122"/>
      <c r="W46" s="332" t="str">
        <f>IF(COUNTIF(W12:W42,"B")=0,"",COUNTIF(W12:W42,"B"))</f>
        <v/>
      </c>
      <c r="X46" s="331"/>
      <c r="Y46" s="331"/>
      <c r="Z46" s="122"/>
      <c r="AA46" s="332">
        <v>2</v>
      </c>
      <c r="AB46" s="331"/>
      <c r="AC46" s="331"/>
      <c r="AD46" s="122"/>
      <c r="AE46" s="332"/>
      <c r="AF46" s="331"/>
      <c r="AG46" s="331"/>
      <c r="AH46" s="122"/>
      <c r="AI46" s="332">
        <v>2</v>
      </c>
      <c r="AJ46" s="331"/>
      <c r="AK46" s="331"/>
      <c r="AL46" s="122"/>
      <c r="AM46" s="523">
        <f t="shared" si="13"/>
        <v>2</v>
      </c>
    </row>
    <row r="47" spans="1:41" ht="15" x14ac:dyDescent="0.2">
      <c r="A47" s="328"/>
      <c r="B47" s="329"/>
      <c r="C47" s="330" t="s">
        <v>74</v>
      </c>
      <c r="D47" s="331"/>
      <c r="E47" s="331"/>
      <c r="F47" s="122"/>
      <c r="G47" s="332" t="str">
        <f>IF(COUNTIF(G12:G42,"ÉÉ")=0,"",COUNTIF(G12:G42,"ÉÉ"))</f>
        <v/>
      </c>
      <c r="H47" s="331"/>
      <c r="I47" s="331"/>
      <c r="J47" s="122"/>
      <c r="K47" s="332">
        <f>IF(COUNTIF(K12:K42,"ÉÉ")=0,"",COUNTIF(K12:K42,"ÉÉ"))</f>
        <v>1</v>
      </c>
      <c r="L47" s="331"/>
      <c r="M47" s="331"/>
      <c r="N47" s="122"/>
      <c r="O47" s="332" t="str">
        <f>IF(COUNTIF(O12:O42,"ÉÉ")=0,"",COUNTIF(O12:O42,"ÉÉ"))</f>
        <v/>
      </c>
      <c r="P47" s="331"/>
      <c r="Q47" s="331"/>
      <c r="R47" s="122"/>
      <c r="S47" s="332" t="str">
        <f>IF(COUNTIF(S12:S42,"ÉÉ")=0,"",COUNTIF(S12:S42,"ÉÉ"))</f>
        <v/>
      </c>
      <c r="T47" s="331"/>
      <c r="U47" s="331"/>
      <c r="V47" s="122"/>
      <c r="W47" s="332" t="str">
        <f>IF(COUNTIF(W12:W42,"ÉÉ")=0,"",COUNTIF(W12:W42,"ÉÉ"))</f>
        <v/>
      </c>
      <c r="X47" s="331"/>
      <c r="Y47" s="331"/>
      <c r="Z47" s="122"/>
      <c r="AA47" s="332" t="str">
        <f>IF(COUNTIF(AA12:AA42,"ÉÉ")=0,"",COUNTIF(AA12:AA42,"ÉÉ"))</f>
        <v/>
      </c>
      <c r="AB47" s="331"/>
      <c r="AC47" s="331"/>
      <c r="AD47" s="122"/>
      <c r="AE47" s="332">
        <f>IF(COUNTIF(AE12:AE42,"ÉÉ")=0,"",COUNTIF(AE12:AE42,"ÉÉ"))</f>
        <v>1</v>
      </c>
      <c r="AF47" s="331"/>
      <c r="AG47" s="331"/>
      <c r="AH47" s="122"/>
      <c r="AI47" s="332" t="str">
        <f>IF(COUNTIF(AI12:AI42,"ÉÉ")=0,"",COUNTIF(AI12:AI42,"ÉÉ"))</f>
        <v/>
      </c>
      <c r="AJ47" s="331"/>
      <c r="AK47" s="331"/>
      <c r="AL47" s="122"/>
      <c r="AM47" s="523">
        <f t="shared" si="13"/>
        <v>1</v>
      </c>
    </row>
    <row r="48" spans="1:41" ht="15" x14ac:dyDescent="0.2">
      <c r="A48" s="328"/>
      <c r="B48" s="329"/>
      <c r="C48" s="330" t="s">
        <v>75</v>
      </c>
      <c r="D48" s="334"/>
      <c r="E48" s="334"/>
      <c r="F48" s="335"/>
      <c r="G48" s="332" t="str">
        <f>IF(COUNTIF(G12:G42,"ÉÉ(Z)")=0,"",COUNTIF(G12:G42,"ÉÉ(Z)"))</f>
        <v/>
      </c>
      <c r="H48" s="334"/>
      <c r="I48" s="334"/>
      <c r="J48" s="335"/>
      <c r="K48" s="332" t="str">
        <f>IF(COUNTIF(K12:K42,"ÉÉ(Z)")=0,"",COUNTIF(K12:K42,"ÉÉ(Z)"))</f>
        <v/>
      </c>
      <c r="L48" s="334"/>
      <c r="M48" s="334"/>
      <c r="N48" s="335"/>
      <c r="O48" s="332" t="str">
        <f>IF(COUNTIF(O12:O42,"ÉÉ(Z)")=0,"",COUNTIF(O12:O42,"ÉÉ(Z)"))</f>
        <v/>
      </c>
      <c r="P48" s="334"/>
      <c r="Q48" s="334"/>
      <c r="R48" s="335"/>
      <c r="S48" s="332" t="str">
        <f>IF(COUNTIF(S12:S42,"ÉÉ(Z)")=0,"",COUNTIF(S12:S42,"ÉÉ(Z)"))</f>
        <v/>
      </c>
      <c r="T48" s="334"/>
      <c r="U48" s="334"/>
      <c r="V48" s="335"/>
      <c r="W48" s="332" t="str">
        <f>IF(COUNTIF(W12:W42,"ÉÉ(Z)")=0,"",COUNTIF(W12:W42,"ÉÉ(Z)"))</f>
        <v/>
      </c>
      <c r="X48" s="334"/>
      <c r="Y48" s="334"/>
      <c r="Z48" s="335"/>
      <c r="AA48" s="332">
        <f>IF(COUNTIF(AA12:AA42,"ÉÉ(Z)")=0,"",COUNTIF(AA12:AA42,"ÉÉ(Z)"))</f>
        <v>1</v>
      </c>
      <c r="AB48" s="334"/>
      <c r="AC48" s="334"/>
      <c r="AD48" s="335"/>
      <c r="AE48" s="332" t="str">
        <f>IF(COUNTIF(AE12:AE42,"ÉÉ(Z)")=0,"",COUNTIF(AE12:AE42,"ÉÉ(Z)"))</f>
        <v/>
      </c>
      <c r="AF48" s="334"/>
      <c r="AG48" s="334"/>
      <c r="AH48" s="335"/>
      <c r="AI48" s="332" t="str">
        <f>IF(COUNTIF(AI12:AI42,"ÉÉ(Z)")=0,"",COUNTIF(AI12:AI42,"ÉÉ(Z)"))</f>
        <v/>
      </c>
      <c r="AJ48" s="334"/>
      <c r="AK48" s="334"/>
      <c r="AL48" s="335"/>
      <c r="AM48" s="523">
        <f t="shared" si="13"/>
        <v>1</v>
      </c>
    </row>
    <row r="49" spans="1:39" ht="15" x14ac:dyDescent="0.2">
      <c r="A49" s="328"/>
      <c r="B49" s="329"/>
      <c r="C49" s="330" t="s">
        <v>76</v>
      </c>
      <c r="D49" s="331"/>
      <c r="E49" s="331"/>
      <c r="F49" s="122"/>
      <c r="G49" s="332" t="str">
        <f>IF(COUNTIF(G12:G42,"GYJ")=0,"",COUNTIF(G12:G42,"GYJ"))</f>
        <v/>
      </c>
      <c r="H49" s="331"/>
      <c r="I49" s="331"/>
      <c r="J49" s="122"/>
      <c r="K49" s="332" t="str">
        <f>IF(COUNTIF(K12:K42,"GYJ")=0,"",COUNTIF(K12:K42,"GYJ"))</f>
        <v/>
      </c>
      <c r="L49" s="331"/>
      <c r="M49" s="331"/>
      <c r="N49" s="122"/>
      <c r="O49" s="332">
        <f>IF(COUNTIF(O12:O42,"GYJ")=0,"",COUNTIF(O12:O42,"GYJ"))</f>
        <v>1</v>
      </c>
      <c r="P49" s="331"/>
      <c r="Q49" s="331"/>
      <c r="R49" s="122"/>
      <c r="S49" s="332">
        <f>IF(COUNTIF(S12:S42,"GYJ")=0,"",COUNTIF(S12:S42,"GYJ"))</f>
        <v>1</v>
      </c>
      <c r="T49" s="331"/>
      <c r="U49" s="331"/>
      <c r="V49" s="122"/>
      <c r="W49" s="332" t="str">
        <f>IF(COUNTIF(W12:W42,"GYJ")=0,"",COUNTIF(W12:W42,"GYJ"))</f>
        <v/>
      </c>
      <c r="X49" s="331"/>
      <c r="Y49" s="331"/>
      <c r="Z49" s="122"/>
      <c r="AA49" s="332">
        <f>IF(COUNTIF(AA12:AA42,"GYJ")=0,"",COUNTIF(AA12:AA42,"GYJ"))</f>
        <v>3</v>
      </c>
      <c r="AB49" s="331"/>
      <c r="AC49" s="331"/>
      <c r="AD49" s="122"/>
      <c r="AE49" s="332" t="str">
        <f>IF(COUNTIF(AE12:AE42,"GYJ")=0,"",COUNTIF(AE12:AE42,"GYJ"))</f>
        <v/>
      </c>
      <c r="AF49" s="331"/>
      <c r="AG49" s="331"/>
      <c r="AH49" s="122"/>
      <c r="AI49" s="332">
        <f>IF(COUNTIF(AI12:AI42,"GYJ")=0,"",COUNTIF(AI12:AI42,"GYJ"))</f>
        <v>2</v>
      </c>
      <c r="AJ49" s="331"/>
      <c r="AK49" s="331"/>
      <c r="AL49" s="122"/>
      <c r="AM49" s="523">
        <f t="shared" si="13"/>
        <v>5</v>
      </c>
    </row>
    <row r="50" spans="1:39" ht="15" x14ac:dyDescent="0.2">
      <c r="A50" s="328"/>
      <c r="B50" s="336"/>
      <c r="C50" s="330" t="s">
        <v>77</v>
      </c>
      <c r="D50" s="331"/>
      <c r="E50" s="331"/>
      <c r="F50" s="122"/>
      <c r="G50" s="332" t="str">
        <f>IF(COUNTIF(G12:G42,"GYJ(Z)")=0,"",COUNTIF(G12:G42,"GYJ(Z)"))</f>
        <v/>
      </c>
      <c r="H50" s="331"/>
      <c r="I50" s="331"/>
      <c r="J50" s="122"/>
      <c r="K50" s="332" t="str">
        <f>IF(COUNTIF(K12:K42,"GYJ(Z)")=0,"",COUNTIF(K12:K42,"GYJ(Z)"))</f>
        <v/>
      </c>
      <c r="L50" s="331"/>
      <c r="M50" s="331"/>
      <c r="N50" s="122"/>
      <c r="O50" s="332" t="str">
        <f>IF(COUNTIF(O12:O42,"GYJ(Z)")=0,"",COUNTIF(O12:O42,"GYJ(Z)"))</f>
        <v/>
      </c>
      <c r="P50" s="331"/>
      <c r="Q50" s="331"/>
      <c r="R50" s="122"/>
      <c r="S50" s="332" t="str">
        <f>IF(COUNTIF(S12:S42,"GYJ(Z)")=0,"",COUNTIF(S12:S42,"GYJ(Z)"))</f>
        <v/>
      </c>
      <c r="T50" s="331"/>
      <c r="U50" s="331"/>
      <c r="V50" s="122"/>
      <c r="W50" s="332" t="str">
        <f>IF(COUNTIF(W12:W42,"GYJ(Z)")=0,"",COUNTIF(W12:W42,"GYJ(Z)"))</f>
        <v/>
      </c>
      <c r="X50" s="331"/>
      <c r="Y50" s="331"/>
      <c r="Z50" s="122"/>
      <c r="AA50" s="332" t="str">
        <f>IF(COUNTIF(AA12:AA42,"GYJ(Z)")=0,"",COUNTIF(AA12:AA42,"GYJ(Z)"))</f>
        <v/>
      </c>
      <c r="AB50" s="331"/>
      <c r="AC50" s="331"/>
      <c r="AD50" s="122"/>
      <c r="AE50" s="332" t="str">
        <f>IF(COUNTIF(AE12:AE42,"GYJ(Z)")=0,"",COUNTIF(AE12:AE42,"GYJ(Z)"))</f>
        <v/>
      </c>
      <c r="AF50" s="331"/>
      <c r="AG50" s="331"/>
      <c r="AH50" s="122"/>
      <c r="AI50" s="332" t="str">
        <f>IF(COUNTIF(AI12:AI42,"GYJ(Z)")=0,"",COUNTIF(AI12:AI42,"GYJ(Z)"))</f>
        <v/>
      </c>
      <c r="AJ50" s="331"/>
      <c r="AK50" s="331"/>
      <c r="AL50" s="122"/>
      <c r="AM50" s="523" t="str">
        <f t="shared" si="13"/>
        <v/>
      </c>
    </row>
    <row r="51" spans="1:39" ht="15" x14ac:dyDescent="0.2">
      <c r="A51" s="328"/>
      <c r="B51" s="329"/>
      <c r="C51" s="337" t="s">
        <v>59</v>
      </c>
      <c r="D51" s="331"/>
      <c r="E51" s="331"/>
      <c r="F51" s="122"/>
      <c r="G51" s="332" t="str">
        <f>IF(COUNTIF(G12:G42,"K")=0,"",COUNTIF(G12:G42,"K"))</f>
        <v/>
      </c>
      <c r="H51" s="331"/>
      <c r="I51" s="331"/>
      <c r="J51" s="122"/>
      <c r="K51" s="332" t="str">
        <f>IF(COUNTIF(K12:K42,"K")=0,"",COUNTIF(K12:K42,"K"))</f>
        <v/>
      </c>
      <c r="L51" s="331"/>
      <c r="M51" s="331"/>
      <c r="N51" s="122"/>
      <c r="O51" s="332">
        <f>IF(COUNTIF(O12:O42,"K")=0,"",COUNTIF(O12:O42,"K"))</f>
        <v>1</v>
      </c>
      <c r="P51" s="331"/>
      <c r="Q51" s="331"/>
      <c r="R51" s="122"/>
      <c r="S51" s="332" t="str">
        <f>IF(COUNTIF(S12:S42,"K")=0,"",COUNTIF(S12:S42,"K"))</f>
        <v/>
      </c>
      <c r="T51" s="331"/>
      <c r="U51" s="331"/>
      <c r="V51" s="122"/>
      <c r="W51" s="332" t="str">
        <f>IF(COUNTIF(W12:W42,"K")=0,"",COUNTIF(W12:W42,"K"))</f>
        <v/>
      </c>
      <c r="X51" s="331"/>
      <c r="Y51" s="331"/>
      <c r="Z51" s="122"/>
      <c r="AA51" s="332" t="str">
        <f>IF(COUNTIF(AA12:AA42,"K")=0,"",COUNTIF(AA12:AA42,"K"))</f>
        <v/>
      </c>
      <c r="AB51" s="331"/>
      <c r="AC51" s="331"/>
      <c r="AD51" s="122"/>
      <c r="AE51" s="332">
        <f>IF(COUNTIF(AE12:AE42,"K")=0,"",COUNTIF(AE12:AE42,"K"))</f>
        <v>1</v>
      </c>
      <c r="AF51" s="331"/>
      <c r="AG51" s="331"/>
      <c r="AH51" s="122"/>
      <c r="AI51" s="332" t="str">
        <f>IF(COUNTIF(AI12:AI42,"K")=0,"",COUNTIF(AI12:AI42,"K"))</f>
        <v/>
      </c>
      <c r="AJ51" s="331"/>
      <c r="AK51" s="331"/>
      <c r="AL51" s="122"/>
      <c r="AM51" s="523">
        <f t="shared" si="13"/>
        <v>1</v>
      </c>
    </row>
    <row r="52" spans="1:39" ht="15" x14ac:dyDescent="0.2">
      <c r="A52" s="328"/>
      <c r="B52" s="329"/>
      <c r="C52" s="337" t="s">
        <v>60</v>
      </c>
      <c r="D52" s="331"/>
      <c r="E52" s="331"/>
      <c r="F52" s="122"/>
      <c r="G52" s="332" t="str">
        <f>IF(COUNTIF(G12:G42,"K(Z)")=0,"",COUNTIF(G12:G42,"K(Z)"))</f>
        <v/>
      </c>
      <c r="H52" s="331"/>
      <c r="I52" s="331"/>
      <c r="J52" s="122"/>
      <c r="K52" s="332" t="str">
        <f>IF(COUNTIF(K12:K42,"K(Z)")=0,"",COUNTIF(K12:K42,"K(Z)"))</f>
        <v/>
      </c>
      <c r="L52" s="331"/>
      <c r="M52" s="331"/>
      <c r="N52" s="122"/>
      <c r="O52" s="332" t="str">
        <f>IF(COUNTIF(O12:O42,"K(Z)")=0,"",COUNTIF(O12:O42,"K(Z)"))</f>
        <v/>
      </c>
      <c r="P52" s="331"/>
      <c r="Q52" s="331"/>
      <c r="R52" s="122"/>
      <c r="S52" s="332">
        <f>IF(COUNTIF(S12:S42,"K(Z)")=0,"",COUNTIF(S12:S42,"K(Z)"))</f>
        <v>1</v>
      </c>
      <c r="T52" s="331"/>
      <c r="U52" s="331"/>
      <c r="V52" s="122"/>
      <c r="W52" s="332">
        <f>IF(COUNTIF(W12:W42,"K(Z)")=0,"",COUNTIF(W12:W42,"K(Z)"))</f>
        <v>1</v>
      </c>
      <c r="X52" s="331"/>
      <c r="Y52" s="331"/>
      <c r="Z52" s="122"/>
      <c r="AA52" s="332">
        <f>IF(COUNTIF(AA12:AA42,"K(Z)")=0,"",COUNTIF(AA12:AA42,"K(Z)"))</f>
        <v>1</v>
      </c>
      <c r="AB52" s="331"/>
      <c r="AC52" s="331"/>
      <c r="AD52" s="122"/>
      <c r="AE52" s="332">
        <f>IF(COUNTIF(AE12:AE42,"K(Z)")=0,"",COUNTIF(AE12:AE42,"K(Z)"))</f>
        <v>2</v>
      </c>
      <c r="AF52" s="331"/>
      <c r="AG52" s="331"/>
      <c r="AH52" s="122"/>
      <c r="AI52" s="332">
        <f>IF(COUNTIF(AI12:AI42,"K(Z)")=0,"",COUNTIF(AI12:AI42,"K(Z)"))</f>
        <v>1</v>
      </c>
      <c r="AJ52" s="331"/>
      <c r="AK52" s="331"/>
      <c r="AL52" s="122"/>
      <c r="AM52" s="523">
        <f t="shared" si="13"/>
        <v>3</v>
      </c>
    </row>
    <row r="53" spans="1:39" ht="15" x14ac:dyDescent="0.2">
      <c r="A53" s="328"/>
      <c r="B53" s="329"/>
      <c r="C53" s="330" t="s">
        <v>21</v>
      </c>
      <c r="D53" s="331"/>
      <c r="E53" s="331"/>
      <c r="F53" s="122"/>
      <c r="G53" s="332" t="str">
        <f>IF(COUNTIF(G12:G42,"AV")=0,"",COUNTIF(G12:G42,"AV"))</f>
        <v/>
      </c>
      <c r="H53" s="331"/>
      <c r="I53" s="331"/>
      <c r="J53" s="122"/>
      <c r="K53" s="332" t="str">
        <f>IF(COUNTIF(K12:K42,"AV")=0,"",COUNTIF(K12:K42,"AV"))</f>
        <v/>
      </c>
      <c r="L53" s="331"/>
      <c r="M53" s="331"/>
      <c r="N53" s="122"/>
      <c r="O53" s="332" t="str">
        <f>IF(COUNTIF(O12:O42,"AV")=0,"",COUNTIF(O12:O42,"AV"))</f>
        <v/>
      </c>
      <c r="P53" s="331"/>
      <c r="Q53" s="331"/>
      <c r="R53" s="122"/>
      <c r="S53" s="332" t="str">
        <f>IF(COUNTIF(S12:S42,"AV")=0,"",COUNTIF(S12:S42,"AV"))</f>
        <v/>
      </c>
      <c r="T53" s="331"/>
      <c r="U53" s="331"/>
      <c r="V53" s="122"/>
      <c r="W53" s="332" t="str">
        <f>IF(COUNTIF(W12:W42,"AV")=0,"",COUNTIF(W12:W42,"AV"))</f>
        <v/>
      </c>
      <c r="X53" s="331"/>
      <c r="Y53" s="331"/>
      <c r="Z53" s="122"/>
      <c r="AA53" s="332" t="str">
        <f>IF(COUNTIF(AA12:AA42,"AV")=0,"",COUNTIF(AA12:AA42,"AV"))</f>
        <v/>
      </c>
      <c r="AB53" s="331"/>
      <c r="AC53" s="331"/>
      <c r="AD53" s="122"/>
      <c r="AE53" s="332" t="str">
        <f>IF(COUNTIF(AE12:AE42,"AV")=0,"",COUNTIF(AE12:AE42,"AV"))</f>
        <v/>
      </c>
      <c r="AF53" s="331"/>
      <c r="AG53" s="331"/>
      <c r="AH53" s="122"/>
      <c r="AI53" s="332" t="str">
        <f>IF(COUNTIF(AI12:AI42,"AV")=0,"",COUNTIF(AI12:AI42,"AV"))</f>
        <v/>
      </c>
      <c r="AJ53" s="331"/>
      <c r="AK53" s="331"/>
      <c r="AL53" s="122"/>
      <c r="AM53" s="523" t="str">
        <f t="shared" si="13"/>
        <v/>
      </c>
    </row>
    <row r="54" spans="1:39" ht="15" x14ac:dyDescent="0.2">
      <c r="A54" s="328"/>
      <c r="B54" s="329"/>
      <c r="C54" s="330" t="s">
        <v>78</v>
      </c>
      <c r="D54" s="331"/>
      <c r="E54" s="331"/>
      <c r="F54" s="122"/>
      <c r="G54" s="332" t="str">
        <f>IF(COUNTIF(G12:G42,"KV")=0,"",COUNTIF(G12:G42,"KV"))</f>
        <v/>
      </c>
      <c r="H54" s="331"/>
      <c r="I54" s="331"/>
      <c r="J54" s="122"/>
      <c r="K54" s="332" t="str">
        <f>IF(COUNTIF(K12:K42,"KV")=0,"",COUNTIF(K12:K42,"KV"))</f>
        <v/>
      </c>
      <c r="L54" s="331"/>
      <c r="M54" s="331"/>
      <c r="N54" s="122"/>
      <c r="O54" s="332" t="str">
        <f>IF(COUNTIF(O12:O42,"KV")=0,"",COUNTIF(O12:O42,"KV"))</f>
        <v/>
      </c>
      <c r="P54" s="331"/>
      <c r="Q54" s="331"/>
      <c r="R54" s="122"/>
      <c r="S54" s="332" t="str">
        <f>IF(COUNTIF(S12:S42,"KV")=0,"",COUNTIF(S12:S42,"KV"))</f>
        <v/>
      </c>
      <c r="T54" s="331"/>
      <c r="U54" s="331"/>
      <c r="V54" s="122"/>
      <c r="W54" s="332" t="str">
        <f>IF(COUNTIF(W12:W42,"KV")=0,"",COUNTIF(W12:W42,"KV"))</f>
        <v/>
      </c>
      <c r="X54" s="331"/>
      <c r="Y54" s="331"/>
      <c r="Z54" s="122"/>
      <c r="AA54" s="332" t="str">
        <f>IF(COUNTIF(AA12:AA42,"KV")=0,"",COUNTIF(AA12:AA42,"KV"))</f>
        <v/>
      </c>
      <c r="AB54" s="331"/>
      <c r="AC54" s="331"/>
      <c r="AD54" s="122"/>
      <c r="AE54" s="332" t="str">
        <f>IF(COUNTIF(AE12:AE42,"KV")=0,"",COUNTIF(AE12:AE42,"KV"))</f>
        <v/>
      </c>
      <c r="AF54" s="331"/>
      <c r="AG54" s="331"/>
      <c r="AH54" s="122"/>
      <c r="AI54" s="332" t="str">
        <f>IF(COUNTIF(AI12:AI42,"KV")=0,"",COUNTIF(AI12:AI42,"KV"))</f>
        <v/>
      </c>
      <c r="AJ54" s="331"/>
      <c r="AK54" s="331"/>
      <c r="AL54" s="122"/>
      <c r="AM54" s="523" t="str">
        <f t="shared" si="13"/>
        <v/>
      </c>
    </row>
    <row r="55" spans="1:39" ht="15" x14ac:dyDescent="0.2">
      <c r="A55" s="328"/>
      <c r="B55" s="329"/>
      <c r="C55" s="330" t="s">
        <v>79</v>
      </c>
      <c r="D55" s="338"/>
      <c r="E55" s="338"/>
      <c r="F55" s="339"/>
      <c r="G55" s="332" t="str">
        <f>IF(COUNTIF(G12:G42,"SZG")=0,"",COUNTIF(G12:G42,"SZG"))</f>
        <v/>
      </c>
      <c r="H55" s="338"/>
      <c r="I55" s="338"/>
      <c r="J55" s="339"/>
      <c r="K55" s="332" t="str">
        <f>IF(COUNTIF(K12:K42,"SZG")=0,"",COUNTIF(K12:K42,"SZG"))</f>
        <v/>
      </c>
      <c r="L55" s="338"/>
      <c r="M55" s="338"/>
      <c r="N55" s="339"/>
      <c r="O55" s="332" t="str">
        <f>IF(COUNTIF(O12:O42,"SZG")=0,"",COUNTIF(O12:O42,"SZG"))</f>
        <v/>
      </c>
      <c r="P55" s="338"/>
      <c r="Q55" s="338"/>
      <c r="R55" s="339"/>
      <c r="S55" s="332" t="str">
        <f>IF(COUNTIF(S12:S42,"SZG")=0,"",COUNTIF(S12:S42,"SZG"))</f>
        <v/>
      </c>
      <c r="T55" s="338"/>
      <c r="U55" s="338"/>
      <c r="V55" s="339"/>
      <c r="W55" s="332" t="str">
        <f>IF(COUNTIF(W12:W42,"SZG")=0,"",COUNTIF(W12:W42,"SZG"))</f>
        <v/>
      </c>
      <c r="X55" s="338"/>
      <c r="Y55" s="338"/>
      <c r="Z55" s="339"/>
      <c r="AA55" s="332" t="str">
        <f>IF(COUNTIF(AA12:AA42,"SZG")=0,"",COUNTIF(AA12:AA42,"SZG"))</f>
        <v/>
      </c>
      <c r="AB55" s="338"/>
      <c r="AC55" s="338"/>
      <c r="AD55" s="339"/>
      <c r="AE55" s="332" t="str">
        <f>IF(COUNTIF(AE12:AE42,"SZG")=0,"",COUNTIF(AE12:AE42,"SZG"))</f>
        <v/>
      </c>
      <c r="AF55" s="338"/>
      <c r="AG55" s="338"/>
      <c r="AH55" s="339"/>
      <c r="AI55" s="332" t="str">
        <f>IF(COUNTIF(AI12:AI42,"SZG")=0,"",COUNTIF(AI12:AI42,"SZG"))</f>
        <v/>
      </c>
      <c r="AJ55" s="331"/>
      <c r="AK55" s="331"/>
      <c r="AL55" s="122"/>
      <c r="AM55" s="523" t="str">
        <f t="shared" si="13"/>
        <v/>
      </c>
    </row>
    <row r="56" spans="1:39" ht="15" x14ac:dyDescent="0.2">
      <c r="A56" s="328"/>
      <c r="B56" s="329"/>
      <c r="C56" s="330" t="s">
        <v>80</v>
      </c>
      <c r="D56" s="338"/>
      <c r="E56" s="338"/>
      <c r="F56" s="339"/>
      <c r="G56" s="332" t="str">
        <f>IF(COUNTIF(G12:G42,"ZV")=0,"",COUNTIF(G12:G42,"ZV"))</f>
        <v/>
      </c>
      <c r="H56" s="338"/>
      <c r="I56" s="338"/>
      <c r="J56" s="339"/>
      <c r="K56" s="332" t="str">
        <f>IF(COUNTIF(K12:K42,"ZV")=0,"",COUNTIF(K12:K42,"ZV"))</f>
        <v/>
      </c>
      <c r="L56" s="338"/>
      <c r="M56" s="338"/>
      <c r="N56" s="339"/>
      <c r="O56" s="332" t="str">
        <f>IF(COUNTIF(O12:O42,"ZV")=0,"",COUNTIF(O12:O42,"ZV"))</f>
        <v/>
      </c>
      <c r="P56" s="338"/>
      <c r="Q56" s="338"/>
      <c r="R56" s="339"/>
      <c r="S56" s="332" t="str">
        <f>IF(COUNTIF(S12:S42,"ZV")=0,"",COUNTIF(S12:S42,"ZV"))</f>
        <v/>
      </c>
      <c r="T56" s="338"/>
      <c r="U56" s="338"/>
      <c r="V56" s="339"/>
      <c r="W56" s="332" t="str">
        <f>IF(COUNTIF(W12:W42,"ZV")=0,"",COUNTIF(W12:W42,"ZV"))</f>
        <v/>
      </c>
      <c r="X56" s="338"/>
      <c r="Y56" s="338"/>
      <c r="Z56" s="339"/>
      <c r="AA56" s="332" t="str">
        <f>IF(COUNTIF(AA12:AA42,"ZV")=0,"",COUNTIF(AA12:AA42,"ZV"))</f>
        <v/>
      </c>
      <c r="AB56" s="338"/>
      <c r="AC56" s="338"/>
      <c r="AD56" s="339"/>
      <c r="AE56" s="332" t="str">
        <f>IF(COUNTIF(AE12:AE42,"ZV")=0,"",COUNTIF(AE12:AE42,"ZV"))</f>
        <v/>
      </c>
      <c r="AF56" s="338"/>
      <c r="AG56" s="338"/>
      <c r="AH56" s="339"/>
      <c r="AI56" s="332">
        <f>IF(COUNTIF(AI12:AI42,"ZV")=0,"",COUNTIF(AI12:AI42,"ZV"))</f>
        <v>2</v>
      </c>
      <c r="AJ56" s="331"/>
      <c r="AK56" s="331"/>
      <c r="AL56" s="122"/>
      <c r="AM56" s="523" t="str">
        <f t="shared" si="13"/>
        <v/>
      </c>
    </row>
    <row r="57" spans="1:39" ht="15.75" thickBot="1" x14ac:dyDescent="0.25">
      <c r="A57" s="340"/>
      <c r="B57" s="341"/>
      <c r="C57" s="342" t="s">
        <v>26</v>
      </c>
      <c r="D57" s="343"/>
      <c r="E57" s="343"/>
      <c r="F57" s="344"/>
      <c r="G57" s="345" t="str">
        <f>IF(SUM(G45:G56)=0,"",SUM(G45:G56))</f>
        <v/>
      </c>
      <c r="H57" s="343"/>
      <c r="I57" s="343"/>
      <c r="J57" s="344"/>
      <c r="K57" s="345">
        <f>IF(SUM(K45:K56)=0,"",SUM(K45:K56))</f>
        <v>2</v>
      </c>
      <c r="L57" s="343"/>
      <c r="M57" s="343"/>
      <c r="N57" s="344"/>
      <c r="O57" s="345">
        <f>IF(SUM(O45:O56)=0,"",SUM(O45:O56))</f>
        <v>2</v>
      </c>
      <c r="P57" s="343"/>
      <c r="Q57" s="343"/>
      <c r="R57" s="344"/>
      <c r="S57" s="345">
        <f>IF(SUM(S45:S56)=0,"",SUM(S45:S56))</f>
        <v>2</v>
      </c>
      <c r="T57" s="343"/>
      <c r="U57" s="343"/>
      <c r="V57" s="344"/>
      <c r="W57" s="345">
        <f>IF(SUM(W45:W56)=0,"",SUM(W45:W56))</f>
        <v>1</v>
      </c>
      <c r="X57" s="343"/>
      <c r="Y57" s="343"/>
      <c r="Z57" s="344"/>
      <c r="AA57" s="345">
        <f>IF(SUM(AA45:AA56)=0,"",SUM(AA45:AA56))</f>
        <v>7</v>
      </c>
      <c r="AB57" s="343"/>
      <c r="AC57" s="343"/>
      <c r="AD57" s="344"/>
      <c r="AE57" s="345">
        <f>IF(SUM(AE45:AE56)=0,"",SUM(AE45:AE56))</f>
        <v>4</v>
      </c>
      <c r="AF57" s="343"/>
      <c r="AG57" s="343"/>
      <c r="AH57" s="344"/>
      <c r="AI57" s="345">
        <f>IF(SUM(AI45:AI56)=0,"",SUM(AI45:AI56))</f>
        <v>7</v>
      </c>
      <c r="AJ57" s="343"/>
      <c r="AK57" s="343"/>
      <c r="AL57" s="344"/>
      <c r="AM57" s="525">
        <f t="shared" si="13"/>
        <v>14</v>
      </c>
    </row>
    <row r="58" spans="1:39" ht="13.5" thickTop="1" x14ac:dyDescent="0.2"/>
    <row r="59" spans="1:39" x14ac:dyDescent="0.2">
      <c r="D59" s="942">
        <f>SUM(D41,E41)</f>
        <v>536</v>
      </c>
      <c r="H59" s="147">
        <f>SUM(H41,I41)</f>
        <v>368</v>
      </c>
      <c r="L59" s="147">
        <f>SUM(L41,M41)</f>
        <v>392</v>
      </c>
      <c r="P59" s="147">
        <f>SUM(P41,Q41)</f>
        <v>406</v>
      </c>
      <c r="T59" s="147">
        <f>SUM(T41,U41)</f>
        <v>392</v>
      </c>
      <c r="X59" s="147">
        <f>SUM(X41,Y41)</f>
        <v>420</v>
      </c>
      <c r="AB59" s="147">
        <f>SUM(AB41,AC41)</f>
        <v>420</v>
      </c>
      <c r="AF59" s="147">
        <f>SUM(AF41,AG41)</f>
        <v>298</v>
      </c>
    </row>
  </sheetData>
  <protectedRanges>
    <protectedRange sqref="C44" name="Tartomány4"/>
    <protectedRange sqref="C56:C57" name="Tartomány4_1"/>
    <protectedRange sqref="C21" name="Tartomány1_2_1"/>
    <protectedRange sqref="C22" name="Tartomány1_2_1_1_1"/>
    <protectedRange sqref="C19:C20" name="Tartomány1_2_1_2_1"/>
  </protectedRanges>
  <mergeCells count="49">
    <mergeCell ref="A34:C34"/>
    <mergeCell ref="A35:C35"/>
    <mergeCell ref="A6:A9"/>
    <mergeCell ref="B6:B9"/>
    <mergeCell ref="C6:C9"/>
    <mergeCell ref="D6:S6"/>
    <mergeCell ref="T6:AA6"/>
    <mergeCell ref="O8:O9"/>
    <mergeCell ref="R8:R9"/>
    <mergeCell ref="S8:S9"/>
    <mergeCell ref="V8:V9"/>
    <mergeCell ref="A1:AM1"/>
    <mergeCell ref="A2:AM2"/>
    <mergeCell ref="A3:AM3"/>
    <mergeCell ref="A4:AM4"/>
    <mergeCell ref="A5:AM5"/>
    <mergeCell ref="AJ6:AM7"/>
    <mergeCell ref="AN6:AN9"/>
    <mergeCell ref="AO6:AO9"/>
    <mergeCell ref="D7:G7"/>
    <mergeCell ref="H7:K7"/>
    <mergeCell ref="L7:O7"/>
    <mergeCell ref="P7:S7"/>
    <mergeCell ref="T7:W7"/>
    <mergeCell ref="X7:AA7"/>
    <mergeCell ref="AB7:AE7"/>
    <mergeCell ref="AF7:AI7"/>
    <mergeCell ref="F8:F9"/>
    <mergeCell ref="G8:G9"/>
    <mergeCell ref="J8:J9"/>
    <mergeCell ref="K8:K9"/>
    <mergeCell ref="N8:N9"/>
    <mergeCell ref="AI8:AI9"/>
    <mergeCell ref="AL8:AL9"/>
    <mergeCell ref="AM8:AM9"/>
    <mergeCell ref="D36:S36"/>
    <mergeCell ref="T36:AA36"/>
    <mergeCell ref="AJ36:AM36"/>
    <mergeCell ref="W8:W9"/>
    <mergeCell ref="Z8:Z9"/>
    <mergeCell ref="AA8:AA9"/>
    <mergeCell ref="AD8:AD9"/>
    <mergeCell ref="AE8:AE9"/>
    <mergeCell ref="AH8:AH9"/>
    <mergeCell ref="D42:S42"/>
    <mergeCell ref="T42:AA42"/>
    <mergeCell ref="AJ42:AM42"/>
    <mergeCell ref="A43:S43"/>
    <mergeCell ref="A44:S44"/>
  </mergeCells>
  <pageMargins left="0.7" right="0.7" top="0.75" bottom="0.75" header="0.3" footer="0.3"/>
  <pageSetup paperSize="8" scale="5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1"/>
  </sheetPr>
  <dimension ref="A1:D67"/>
  <sheetViews>
    <sheetView topLeftCell="A25" zoomScaleNormal="100" workbookViewId="0">
      <selection activeCell="H51" sqref="H51"/>
    </sheetView>
  </sheetViews>
  <sheetFormatPr defaultColWidth="10.6640625" defaultRowHeight="12.75" x14ac:dyDescent="0.2"/>
  <cols>
    <col min="1" max="1" width="12.33203125" style="78" customWidth="1"/>
    <col min="2" max="2" width="43.33203125" style="78" customWidth="1"/>
    <col min="3" max="3" width="12.33203125" style="78" bestFit="1" customWidth="1"/>
    <col min="4" max="4" width="49" style="78" bestFit="1" customWidth="1"/>
    <col min="5" max="16384" width="10.6640625" style="78"/>
  </cols>
  <sheetData>
    <row r="1" spans="1:4" x14ac:dyDescent="0.2">
      <c r="A1" s="1260" t="s">
        <v>658</v>
      </c>
      <c r="B1" s="1260"/>
      <c r="C1" s="1260"/>
      <c r="D1" s="1260"/>
    </row>
    <row r="2" spans="1:4" x14ac:dyDescent="0.2">
      <c r="A2" s="1261" t="s">
        <v>10</v>
      </c>
      <c r="B2" s="1261"/>
      <c r="C2" s="1261"/>
      <c r="D2" s="1261"/>
    </row>
    <row r="3" spans="1:4" x14ac:dyDescent="0.2">
      <c r="A3" s="1262" t="s">
        <v>0</v>
      </c>
      <c r="B3" s="1261" t="s">
        <v>8</v>
      </c>
      <c r="C3" s="1261" t="s">
        <v>11</v>
      </c>
      <c r="D3" s="1261"/>
    </row>
    <row r="4" spans="1:4" x14ac:dyDescent="0.2">
      <c r="A4" s="1262"/>
      <c r="B4" s="1261"/>
      <c r="C4" s="899" t="s">
        <v>0</v>
      </c>
      <c r="D4" s="900" t="s">
        <v>12</v>
      </c>
    </row>
    <row r="5" spans="1:4" x14ac:dyDescent="0.2">
      <c r="A5" s="901" t="s">
        <v>272</v>
      </c>
      <c r="B5" s="902" t="s">
        <v>641</v>
      </c>
      <c r="C5" s="901" t="s">
        <v>271</v>
      </c>
      <c r="D5" s="902" t="s">
        <v>642</v>
      </c>
    </row>
    <row r="6" spans="1:4" x14ac:dyDescent="0.2">
      <c r="A6" s="901" t="s">
        <v>273</v>
      </c>
      <c r="B6" s="902" t="s">
        <v>643</v>
      </c>
      <c r="C6" s="901" t="s">
        <v>272</v>
      </c>
      <c r="D6" s="902" t="s">
        <v>641</v>
      </c>
    </row>
    <row r="7" spans="1:4" x14ac:dyDescent="0.2">
      <c r="A7" s="901" t="s">
        <v>274</v>
      </c>
      <c r="B7" s="902" t="s">
        <v>644</v>
      </c>
      <c r="C7" s="901" t="s">
        <v>273</v>
      </c>
      <c r="D7" s="902" t="s">
        <v>643</v>
      </c>
    </row>
    <row r="8" spans="1:4" x14ac:dyDescent="0.2">
      <c r="A8" s="903" t="s">
        <v>275</v>
      </c>
      <c r="B8" s="904" t="s">
        <v>240</v>
      </c>
      <c r="C8" s="903" t="s">
        <v>274</v>
      </c>
      <c r="D8" s="904" t="s">
        <v>644</v>
      </c>
    </row>
    <row r="9" spans="1:4" x14ac:dyDescent="0.2">
      <c r="A9" s="903" t="s">
        <v>276</v>
      </c>
      <c r="B9" s="904" t="s">
        <v>241</v>
      </c>
      <c r="C9" s="903" t="s">
        <v>275</v>
      </c>
      <c r="D9" s="904" t="s">
        <v>240</v>
      </c>
    </row>
    <row r="10" spans="1:4" x14ac:dyDescent="0.2">
      <c r="A10" s="901" t="s">
        <v>113</v>
      </c>
      <c r="B10" s="902" t="s">
        <v>190</v>
      </c>
      <c r="C10" s="901" t="s">
        <v>112</v>
      </c>
      <c r="D10" s="902" t="s">
        <v>189</v>
      </c>
    </row>
    <row r="11" spans="1:4" x14ac:dyDescent="0.2">
      <c r="A11" s="901" t="s">
        <v>114</v>
      </c>
      <c r="B11" s="902" t="s">
        <v>191</v>
      </c>
      <c r="C11" s="901" t="s">
        <v>113</v>
      </c>
      <c r="D11" s="902" t="s">
        <v>190</v>
      </c>
    </row>
    <row r="12" spans="1:4" x14ac:dyDescent="0.2">
      <c r="A12" s="901" t="s">
        <v>115</v>
      </c>
      <c r="B12" s="902" t="s">
        <v>192</v>
      </c>
      <c r="C12" s="901" t="s">
        <v>114</v>
      </c>
      <c r="D12" s="902" t="s">
        <v>191</v>
      </c>
    </row>
    <row r="13" spans="1:4" x14ac:dyDescent="0.2">
      <c r="A13" s="901" t="s">
        <v>116</v>
      </c>
      <c r="B13" s="902" t="s">
        <v>193</v>
      </c>
      <c r="C13" s="901" t="s">
        <v>115</v>
      </c>
      <c r="D13" s="902" t="s">
        <v>192</v>
      </c>
    </row>
    <row r="14" spans="1:4" x14ac:dyDescent="0.2">
      <c r="A14" s="901" t="s">
        <v>117</v>
      </c>
      <c r="B14" s="902" t="s">
        <v>194</v>
      </c>
      <c r="C14" s="901" t="s">
        <v>116</v>
      </c>
      <c r="D14" s="902" t="s">
        <v>193</v>
      </c>
    </row>
    <row r="15" spans="1:4" x14ac:dyDescent="0.2">
      <c r="A15" s="901" t="s">
        <v>118</v>
      </c>
      <c r="B15" s="902" t="s">
        <v>195</v>
      </c>
      <c r="C15" s="901" t="s">
        <v>117</v>
      </c>
      <c r="D15" s="902" t="s">
        <v>194</v>
      </c>
    </row>
    <row r="16" spans="1:4" x14ac:dyDescent="0.2">
      <c r="A16" s="901" t="s">
        <v>119</v>
      </c>
      <c r="B16" s="902" t="s">
        <v>196</v>
      </c>
      <c r="C16" s="901" t="s">
        <v>118</v>
      </c>
      <c r="D16" s="902" t="s">
        <v>195</v>
      </c>
    </row>
    <row r="17" spans="1:4" x14ac:dyDescent="0.2">
      <c r="A17" s="901" t="s">
        <v>39</v>
      </c>
      <c r="B17" s="902" t="s">
        <v>198</v>
      </c>
      <c r="C17" s="901" t="s">
        <v>602</v>
      </c>
      <c r="D17" s="902" t="s">
        <v>262</v>
      </c>
    </row>
    <row r="18" spans="1:4" x14ac:dyDescent="0.2">
      <c r="A18" s="901" t="s">
        <v>40</v>
      </c>
      <c r="B18" s="902" t="s">
        <v>645</v>
      </c>
      <c r="C18" s="901" t="s">
        <v>39</v>
      </c>
      <c r="D18" s="902" t="s">
        <v>198</v>
      </c>
    </row>
    <row r="19" spans="1:4" ht="13.5" customHeight="1" x14ac:dyDescent="0.2">
      <c r="A19" s="901" t="s">
        <v>41</v>
      </c>
      <c r="B19" s="902" t="s">
        <v>200</v>
      </c>
      <c r="C19" s="901" t="s">
        <v>40</v>
      </c>
      <c r="D19" s="902" t="s">
        <v>647</v>
      </c>
    </row>
    <row r="20" spans="1:4" ht="12.75" hidden="1" customHeight="1" x14ac:dyDescent="0.2">
      <c r="A20" s="901" t="s">
        <v>646</v>
      </c>
      <c r="B20" s="902" t="s">
        <v>200</v>
      </c>
      <c r="C20" s="1259" t="s">
        <v>41</v>
      </c>
      <c r="D20" s="902" t="s">
        <v>647</v>
      </c>
    </row>
    <row r="21" spans="1:4" x14ac:dyDescent="0.2">
      <c r="A21" s="901" t="s">
        <v>126</v>
      </c>
      <c r="B21" s="902" t="s">
        <v>201</v>
      </c>
      <c r="C21" s="1259"/>
      <c r="D21" s="902" t="s">
        <v>648</v>
      </c>
    </row>
    <row r="22" spans="1:4" x14ac:dyDescent="0.2">
      <c r="A22" s="901" t="s">
        <v>127</v>
      </c>
      <c r="B22" s="902" t="s">
        <v>202</v>
      </c>
      <c r="C22" s="901" t="s">
        <v>126</v>
      </c>
      <c r="D22" s="902" t="s">
        <v>649</v>
      </c>
    </row>
    <row r="23" spans="1:4" x14ac:dyDescent="0.2">
      <c r="A23" s="901" t="s">
        <v>128</v>
      </c>
      <c r="B23" s="902" t="s">
        <v>203</v>
      </c>
      <c r="C23" s="901" t="s">
        <v>127</v>
      </c>
      <c r="D23" s="902" t="s">
        <v>650</v>
      </c>
    </row>
    <row r="24" spans="1:4" x14ac:dyDescent="0.2">
      <c r="A24" s="901" t="s">
        <v>28</v>
      </c>
      <c r="B24" s="902" t="s">
        <v>652</v>
      </c>
      <c r="C24" s="901" t="s">
        <v>29</v>
      </c>
      <c r="D24" s="902" t="s">
        <v>651</v>
      </c>
    </row>
    <row r="25" spans="1:4" x14ac:dyDescent="0.2">
      <c r="A25" s="901" t="s">
        <v>30</v>
      </c>
      <c r="B25" s="902" t="s">
        <v>653</v>
      </c>
      <c r="C25" s="901" t="s">
        <v>28</v>
      </c>
      <c r="D25" s="902" t="s">
        <v>652</v>
      </c>
    </row>
    <row r="26" spans="1:4" x14ac:dyDescent="0.2">
      <c r="A26" s="901" t="s">
        <v>31</v>
      </c>
      <c r="B26" s="902" t="s">
        <v>654</v>
      </c>
      <c r="C26" s="901" t="s">
        <v>30</v>
      </c>
      <c r="D26" s="902" t="s">
        <v>653</v>
      </c>
    </row>
    <row r="27" spans="1:4" x14ac:dyDescent="0.2">
      <c r="A27" s="901" t="s">
        <v>261</v>
      </c>
      <c r="B27" s="902" t="s">
        <v>260</v>
      </c>
      <c r="C27" s="903" t="s">
        <v>31</v>
      </c>
      <c r="D27" s="904" t="s">
        <v>654</v>
      </c>
    </row>
    <row r="28" spans="1:4" x14ac:dyDescent="0.2">
      <c r="A28" s="901" t="s">
        <v>605</v>
      </c>
      <c r="B28" s="902" t="s">
        <v>655</v>
      </c>
      <c r="C28" s="901" t="s">
        <v>31</v>
      </c>
      <c r="D28" s="902" t="s">
        <v>654</v>
      </c>
    </row>
    <row r="29" spans="1:4" x14ac:dyDescent="0.2">
      <c r="A29" s="901" t="s">
        <v>130</v>
      </c>
      <c r="B29" s="902" t="s">
        <v>209</v>
      </c>
      <c r="C29" s="901" t="s">
        <v>129</v>
      </c>
      <c r="D29" s="902" t="s">
        <v>208</v>
      </c>
    </row>
    <row r="30" spans="1:4" x14ac:dyDescent="0.2">
      <c r="A30" s="901" t="s">
        <v>131</v>
      </c>
      <c r="B30" s="902" t="s">
        <v>238</v>
      </c>
      <c r="C30" s="901" t="s">
        <v>130</v>
      </c>
      <c r="D30" s="902" t="s">
        <v>209</v>
      </c>
    </row>
    <row r="31" spans="1:4" x14ac:dyDescent="0.2">
      <c r="A31" s="901" t="s">
        <v>99</v>
      </c>
      <c r="B31" s="902" t="s">
        <v>657</v>
      </c>
      <c r="C31" s="901" t="s">
        <v>68</v>
      </c>
      <c r="D31" s="902" t="s">
        <v>656</v>
      </c>
    </row>
    <row r="32" spans="1:4" x14ac:dyDescent="0.2">
      <c r="A32" s="901" t="s">
        <v>133</v>
      </c>
      <c r="B32" s="902" t="s">
        <v>217</v>
      </c>
      <c r="C32" s="901" t="s">
        <v>68</v>
      </c>
      <c r="D32" s="902" t="s">
        <v>656</v>
      </c>
    </row>
    <row r="33" spans="1:4" x14ac:dyDescent="0.2">
      <c r="A33" s="901" t="s">
        <v>134</v>
      </c>
      <c r="B33" s="902" t="s">
        <v>218</v>
      </c>
      <c r="C33" s="901" t="s">
        <v>133</v>
      </c>
      <c r="D33" s="902" t="s">
        <v>217</v>
      </c>
    </row>
    <row r="34" spans="1:4" x14ac:dyDescent="0.2">
      <c r="A34" s="901" t="s">
        <v>34</v>
      </c>
      <c r="B34" s="902" t="s">
        <v>221</v>
      </c>
      <c r="C34" s="901" t="s">
        <v>95</v>
      </c>
      <c r="D34" s="902" t="s">
        <v>188</v>
      </c>
    </row>
    <row r="35" spans="1:4" x14ac:dyDescent="0.2">
      <c r="A35" s="901" t="s">
        <v>35</v>
      </c>
      <c r="B35" s="902" t="s">
        <v>222</v>
      </c>
      <c r="C35" s="901" t="s">
        <v>34</v>
      </c>
      <c r="D35" s="902" t="s">
        <v>221</v>
      </c>
    </row>
    <row r="36" spans="1:4" ht="25.5" x14ac:dyDescent="0.2">
      <c r="A36" s="901" t="s">
        <v>135</v>
      </c>
      <c r="B36" s="902" t="s">
        <v>224</v>
      </c>
      <c r="C36" s="901" t="s">
        <v>94</v>
      </c>
      <c r="D36" s="902" t="s">
        <v>187</v>
      </c>
    </row>
    <row r="37" spans="1:4" x14ac:dyDescent="0.2">
      <c r="A37" s="901" t="s">
        <v>104</v>
      </c>
      <c r="B37" s="902" t="s">
        <v>225</v>
      </c>
      <c r="C37" s="901" t="s">
        <v>94</v>
      </c>
      <c r="D37" s="902" t="s">
        <v>187</v>
      </c>
    </row>
    <row r="38" spans="1:4" ht="15" customHeight="1" x14ac:dyDescent="0.2">
      <c r="A38" s="901" t="s">
        <v>69</v>
      </c>
      <c r="B38" s="902" t="s">
        <v>227</v>
      </c>
      <c r="C38" s="901" t="s">
        <v>554</v>
      </c>
      <c r="D38" s="902" t="s">
        <v>553</v>
      </c>
    </row>
    <row r="39" spans="1:4" x14ac:dyDescent="0.2">
      <c r="A39" s="901" t="s">
        <v>70</v>
      </c>
      <c r="B39" s="902" t="s">
        <v>228</v>
      </c>
      <c r="C39" s="901" t="s">
        <v>69</v>
      </c>
      <c r="D39" s="902" t="s">
        <v>227</v>
      </c>
    </row>
    <row r="40" spans="1:4" ht="12" customHeight="1" x14ac:dyDescent="0.2">
      <c r="A40" s="901" t="s">
        <v>98</v>
      </c>
      <c r="B40" s="902" t="s">
        <v>230</v>
      </c>
      <c r="C40" s="901" t="s">
        <v>554</v>
      </c>
      <c r="D40" s="902" t="s">
        <v>553</v>
      </c>
    </row>
    <row r="41" spans="1:4" x14ac:dyDescent="0.2">
      <c r="A41" s="901" t="s">
        <v>659</v>
      </c>
      <c r="B41" s="902" t="s">
        <v>231</v>
      </c>
      <c r="C41" s="901" t="s">
        <v>554</v>
      </c>
      <c r="D41" s="902" t="s">
        <v>553</v>
      </c>
    </row>
    <row r="42" spans="1:4" x14ac:dyDescent="0.2">
      <c r="A42" s="901" t="s">
        <v>96</v>
      </c>
      <c r="B42" s="902" t="s">
        <v>232</v>
      </c>
      <c r="C42" s="901" t="s">
        <v>554</v>
      </c>
      <c r="D42" s="902" t="s">
        <v>553</v>
      </c>
    </row>
    <row r="43" spans="1:4" ht="27.75" customHeight="1" x14ac:dyDescent="0.2">
      <c r="A43" s="901" t="s">
        <v>97</v>
      </c>
      <c r="B43" s="902" t="s">
        <v>233</v>
      </c>
      <c r="C43" s="901" t="s">
        <v>554</v>
      </c>
      <c r="D43" s="902" t="s">
        <v>553</v>
      </c>
    </row>
    <row r="44" spans="1:4" ht="14.25" customHeight="1" x14ac:dyDescent="0.2">
      <c r="A44" s="909" t="s">
        <v>42</v>
      </c>
      <c r="B44" s="902" t="s">
        <v>43</v>
      </c>
      <c r="C44" s="901" t="s">
        <v>44</v>
      </c>
      <c r="D44" s="902" t="s">
        <v>56</v>
      </c>
    </row>
    <row r="45" spans="1:4" ht="13.5" customHeight="1" x14ac:dyDescent="0.2">
      <c r="A45" s="909" t="s">
        <v>57</v>
      </c>
      <c r="B45" s="902" t="s">
        <v>45</v>
      </c>
      <c r="C45" s="909" t="s">
        <v>42</v>
      </c>
      <c r="D45" s="902" t="s">
        <v>43</v>
      </c>
    </row>
    <row r="46" spans="1:4" x14ac:dyDescent="0.2">
      <c r="A46" s="909" t="s">
        <v>565</v>
      </c>
      <c r="B46" s="902" t="s">
        <v>661</v>
      </c>
      <c r="C46" s="901" t="s">
        <v>44</v>
      </c>
      <c r="D46" s="902" t="s">
        <v>56</v>
      </c>
    </row>
    <row r="47" spans="1:4" ht="25.5" x14ac:dyDescent="0.2">
      <c r="A47" s="901" t="s">
        <v>570</v>
      </c>
      <c r="B47" s="902" t="s">
        <v>664</v>
      </c>
      <c r="C47" s="909" t="s">
        <v>662</v>
      </c>
      <c r="D47" s="902" t="s">
        <v>663</v>
      </c>
    </row>
    <row r="48" spans="1:4" x14ac:dyDescent="0.2">
      <c r="A48" s="901" t="s">
        <v>572</v>
      </c>
      <c r="B48" s="902" t="s">
        <v>573</v>
      </c>
      <c r="C48" s="901" t="s">
        <v>594</v>
      </c>
      <c r="D48" s="902" t="s">
        <v>593</v>
      </c>
    </row>
    <row r="49" spans="1:4" x14ac:dyDescent="0.2">
      <c r="A49" s="909" t="s">
        <v>140</v>
      </c>
      <c r="B49" s="902" t="s">
        <v>141</v>
      </c>
      <c r="C49" s="901" t="s">
        <v>44</v>
      </c>
      <c r="D49" s="902" t="s">
        <v>56</v>
      </c>
    </row>
    <row r="50" spans="1:4" ht="12.75" customHeight="1" x14ac:dyDescent="0.2">
      <c r="A50" s="909" t="s">
        <v>142</v>
      </c>
      <c r="B50" s="902" t="s">
        <v>143</v>
      </c>
      <c r="C50" s="901" t="s">
        <v>140</v>
      </c>
      <c r="D50" s="902" t="s">
        <v>141</v>
      </c>
    </row>
    <row r="51" spans="1:4" ht="12.75" customHeight="1" x14ac:dyDescent="0.2">
      <c r="A51" s="909" t="s">
        <v>660</v>
      </c>
      <c r="B51" s="902" t="s">
        <v>586</v>
      </c>
      <c r="C51" s="909" t="s">
        <v>145</v>
      </c>
      <c r="D51" s="902" t="s">
        <v>665</v>
      </c>
    </row>
    <row r="52" spans="1:4" x14ac:dyDescent="0.2">
      <c r="A52" s="909" t="s">
        <v>701</v>
      </c>
      <c r="B52" s="902" t="s">
        <v>147</v>
      </c>
      <c r="C52" s="901" t="s">
        <v>660</v>
      </c>
      <c r="D52" s="902" t="s">
        <v>586</v>
      </c>
    </row>
    <row r="53" spans="1:4" x14ac:dyDescent="0.2">
      <c r="A53" s="905" t="s">
        <v>703</v>
      </c>
      <c r="B53" s="906" t="s">
        <v>149</v>
      </c>
      <c r="C53" s="907" t="s">
        <v>702</v>
      </c>
      <c r="D53" s="908" t="s">
        <v>148</v>
      </c>
    </row>
    <row r="54" spans="1:4" x14ac:dyDescent="0.2">
      <c r="A54" s="1253" t="s">
        <v>669</v>
      </c>
      <c r="B54" s="1255" t="s">
        <v>668</v>
      </c>
      <c r="C54" s="908" t="s">
        <v>152</v>
      </c>
      <c r="D54" s="908" t="s">
        <v>666</v>
      </c>
    </row>
    <row r="55" spans="1:4" ht="25.5" x14ac:dyDescent="0.2">
      <c r="A55" s="1254"/>
      <c r="B55" s="1256"/>
      <c r="C55" s="908" t="s">
        <v>667</v>
      </c>
      <c r="D55" s="908" t="s">
        <v>91</v>
      </c>
    </row>
    <row r="56" spans="1:4" x14ac:dyDescent="0.2">
      <c r="A56" s="1257" t="s">
        <v>159</v>
      </c>
      <c r="B56" s="1258" t="s">
        <v>245</v>
      </c>
      <c r="C56" s="913" t="s">
        <v>670</v>
      </c>
      <c r="D56" s="914" t="s">
        <v>210</v>
      </c>
    </row>
    <row r="57" spans="1:4" x14ac:dyDescent="0.2">
      <c r="A57" s="1257"/>
      <c r="B57" s="1258"/>
      <c r="C57" s="913" t="s">
        <v>671</v>
      </c>
      <c r="D57" s="914" t="s">
        <v>211</v>
      </c>
    </row>
    <row r="58" spans="1:4" x14ac:dyDescent="0.2">
      <c r="A58" s="1257"/>
      <c r="B58" s="1258"/>
      <c r="C58" s="913" t="s">
        <v>100</v>
      </c>
      <c r="D58" s="914" t="s">
        <v>672</v>
      </c>
    </row>
    <row r="59" spans="1:4" s="912" customFormat="1" x14ac:dyDescent="0.2">
      <c r="A59" s="910"/>
      <c r="B59" s="911"/>
      <c r="C59" s="910"/>
      <c r="D59" s="911"/>
    </row>
    <row r="60" spans="1:4" s="912" customFormat="1" x14ac:dyDescent="0.2">
      <c r="A60" s="910"/>
      <c r="B60" s="911"/>
      <c r="C60" s="910"/>
      <c r="D60" s="911"/>
    </row>
    <row r="61" spans="1:4" s="912" customFormat="1" x14ac:dyDescent="0.2">
      <c r="A61" s="910"/>
      <c r="B61" s="911"/>
      <c r="C61" s="910"/>
      <c r="D61" s="911"/>
    </row>
    <row r="62" spans="1:4" s="912" customFormat="1" x14ac:dyDescent="0.2">
      <c r="A62" s="910"/>
      <c r="B62" s="911"/>
      <c r="C62" s="910"/>
      <c r="D62" s="911"/>
    </row>
    <row r="63" spans="1:4" s="912" customFormat="1" x14ac:dyDescent="0.2">
      <c r="A63" s="910"/>
      <c r="B63" s="911"/>
      <c r="C63" s="910"/>
      <c r="D63" s="911"/>
    </row>
    <row r="64" spans="1:4" s="912" customFormat="1" x14ac:dyDescent="0.2">
      <c r="A64" s="910"/>
      <c r="B64" s="911"/>
      <c r="C64" s="910"/>
      <c r="D64" s="911"/>
    </row>
    <row r="65" spans="1:4" s="912" customFormat="1" x14ac:dyDescent="0.2">
      <c r="A65" s="910"/>
      <c r="B65" s="911"/>
      <c r="C65" s="910"/>
      <c r="D65" s="911"/>
    </row>
    <row r="66" spans="1:4" s="912" customFormat="1" x14ac:dyDescent="0.2">
      <c r="A66" s="910"/>
      <c r="B66" s="911"/>
      <c r="C66" s="910"/>
      <c r="D66" s="911"/>
    </row>
    <row r="67" spans="1:4" s="912" customFormat="1" x14ac:dyDescent="0.2">
      <c r="A67" s="911"/>
      <c r="B67" s="911"/>
      <c r="C67" s="911"/>
      <c r="D67" s="911"/>
    </row>
  </sheetData>
  <sheetProtection selectLockedCells="1" selectUnlockedCells="1"/>
  <protectedRanges>
    <protectedRange sqref="D52" name="Tartomány1_2_1"/>
  </protectedRanges>
  <mergeCells count="10">
    <mergeCell ref="A1:D1"/>
    <mergeCell ref="A2:D2"/>
    <mergeCell ref="A3:A4"/>
    <mergeCell ref="B3:B4"/>
    <mergeCell ref="C3:D3"/>
    <mergeCell ref="A54:A55"/>
    <mergeCell ref="B54:B55"/>
    <mergeCell ref="A56:A58"/>
    <mergeCell ref="B56:B58"/>
    <mergeCell ref="C20:C21"/>
  </mergeCells>
  <pageMargins left="0.75" right="0.75" top="1" bottom="1" header="0.5" footer="0.5"/>
  <pageSetup paperSize="9" scale="77" orientation="portrait" r:id="rId1"/>
  <headerFooter alignWithMargins="0">
    <oddHeader>&amp;R&amp;"Arial,Normál"&amp;12 1/1. számú melléklet a  bűnügyi igazgatási alapképzési szak tantervéhez</oddHeader>
    <oddFooter>&amp;R&amp;Z&amp;F  &amp;D</oddFooter>
  </headerFooter>
  <rowBreaks count="1" manualBreakCount="1">
    <brk id="37" max="1638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b055224-0e5d-42cf-bd71-66621e80eb4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10E175A29901546B321D497A60D101F" ma:contentTypeVersion="15" ma:contentTypeDescription="Új dokumentum létrehozása." ma:contentTypeScope="" ma:versionID="5620807981e15e08edf498938cd19286">
  <xsd:schema xmlns:xsd="http://www.w3.org/2001/XMLSchema" xmlns:xs="http://www.w3.org/2001/XMLSchema" xmlns:p="http://schemas.microsoft.com/office/2006/metadata/properties" xmlns:ns3="bb055224-0e5d-42cf-bd71-66621e80eb4b" xmlns:ns4="23ed7243-56cb-49c8-85d3-809170292752" targetNamespace="http://schemas.microsoft.com/office/2006/metadata/properties" ma:root="true" ma:fieldsID="8e4d54f271a84999fff7c46ea80040c1" ns3:_="" ns4:_="">
    <xsd:import namespace="bb055224-0e5d-42cf-bd71-66621e80eb4b"/>
    <xsd:import namespace="23ed7243-56cb-49c8-85d3-809170292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5224-0e5d-42cf-bd71-66621e80e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d7243-56cb-49c8-85d3-809170292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C53DEB-C9DD-4B7A-881D-E67A89A1B3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EBA82C-55B0-41DF-879E-8A29CB5FBB1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bb055224-0e5d-42cf-bd71-66621e80eb4b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23ed7243-56cb-49c8-85d3-809170292752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0556E78-BCDB-47BB-8236-CCE5E3ED3A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055224-0e5d-42cf-bd71-66621e80eb4b"/>
    <ds:schemaRef ds:uri="23ed7243-56cb-49c8-85d3-809170292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5</vt:i4>
      </vt:variant>
    </vt:vector>
  </HeadingPairs>
  <TitlesOfParts>
    <vt:vector size="11" baseType="lpstr">
      <vt:lpstr>SZAK</vt:lpstr>
      <vt:lpstr>bűnüldözési</vt:lpstr>
      <vt:lpstr>bűnügyi felderítő</vt:lpstr>
      <vt:lpstr>gazdasági nyomozó</vt:lpstr>
      <vt:lpstr>kibernyomozó</vt:lpstr>
      <vt:lpstr>Előtanulmányi rend</vt:lpstr>
      <vt:lpstr>'bűnügyi felderítő'!Nyomtatási_terület</vt:lpstr>
      <vt:lpstr>bűnüldözési!Nyomtatási_terület</vt:lpstr>
      <vt:lpstr>'gazdasági nyomozó'!Nyomtatási_terület</vt:lpstr>
      <vt:lpstr>kibernyomozó!Nyomtatási_terület</vt:lpstr>
      <vt:lpstr>SZAK!Nyomtatási_terület</vt:lpstr>
    </vt:vector>
  </TitlesOfParts>
  <Company>zmne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NKE - VKI mintatanterv</dc:title>
  <dc:subject>tanterv első változat</dc:subject>
  <dc:creator>Grósz</dc:creator>
  <cp:lastModifiedBy>Mikóczi Márta</cp:lastModifiedBy>
  <cp:lastPrinted>2023-10-10T09:35:07Z</cp:lastPrinted>
  <dcterms:created xsi:type="dcterms:W3CDTF">2011-10-11T07:28:39Z</dcterms:created>
  <dcterms:modified xsi:type="dcterms:W3CDTF">2025-11-21T09:53:39Z</dcterms:modified>
  <cp:category>munkaanyag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0x010100410E175A29901546B321D497A60D101F</vt:lpwstr>
  </property>
</Properties>
</file>